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always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keurig-my.sharepoint.com/personal/david_lentz_kdrp_com/Documents/Desktop/"/>
    </mc:Choice>
  </mc:AlternateContent>
  <xr:revisionPtr revIDLastSave="1" documentId="13_ncr:1_{8E408E0A-6741-4357-88FE-B4DB11053200}" xr6:coauthVersionLast="47" xr6:coauthVersionMax="47" xr10:uidLastSave="{21413662-9B87-4BB6-BFEB-4C424DD32A00}"/>
  <bookViews>
    <workbookView xWindow="-120" yWindow="-120" windowWidth="29040" windowHeight="17520" activeTab="1" xr2:uid="{D7C09586-87BE-4F6F-BD15-815B05CA66AD}"/>
  </bookViews>
  <sheets>
    <sheet name="PURCHASE ORDER" sheetId="2" r:id="rId1"/>
    <sheet name="CATALOG" sheetId="1" r:id="rId2"/>
  </sheets>
  <definedNames>
    <definedName name="_xlnm._FilterDatabase" localSheetId="1" hidden="1">'CATALOG'!#REF!</definedName>
    <definedName name="ID" localSheetId="1" hidden="1">"a088b29b-b587-4cd1-88d5-9926e3422911"</definedName>
    <definedName name="ID" localSheetId="0" hidden="1">"03a7c3dc-78d2-4fd1-ae05-018587729e18"</definedName>
    <definedName name="Pricing_Bracket">'PURCHASE ORDER'!$C$8</definedName>
    <definedName name="_xlnm.Print_Area" localSheetId="0">OFFSET('PURCHASE ORDER'!$B$22,0,0,17+COUNTA(PurchaseOrderLines[[#All],[Material]]),6)</definedName>
    <definedName name="_xlnm.Print_Titles" localSheetId="0">'PURCHASE ORDER'!$22:$39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 l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D5" i="2" l="1"/>
  <c r="D13" i="2"/>
  <c r="D12" i="2" s="1"/>
  <c r="D16" i="2" l="1"/>
  <c r="D15" i="2"/>
  <c r="D17" i="2"/>
  <c r="D7" i="2"/>
  <c r="D4" i="2"/>
  <c r="D20" i="2"/>
  <c r="D19" i="2"/>
  <c r="D18" i="2"/>
  <c r="D3" i="2"/>
  <c r="B113" i="2" l="1"/>
  <c r="B97" i="2"/>
  <c r="B105" i="2"/>
  <c r="B74" i="2"/>
  <c r="B86" i="2"/>
  <c r="B65" i="2"/>
  <c r="B78" i="2"/>
  <c r="B66" i="2"/>
  <c r="B40" i="2"/>
  <c r="F40" i="2" s="1"/>
  <c r="B45" i="2"/>
  <c r="B85" i="2"/>
  <c r="B114" i="2"/>
  <c r="B62" i="2"/>
  <c r="B112" i="2"/>
  <c r="B70" i="2"/>
  <c r="B43" i="2"/>
  <c r="B56" i="2"/>
  <c r="B99" i="2"/>
  <c r="B80" i="2"/>
  <c r="B59" i="2"/>
  <c r="B55" i="2"/>
  <c r="B68" i="2"/>
  <c r="B77" i="2"/>
  <c r="B98" i="2"/>
  <c r="B96" i="2"/>
  <c r="B109" i="2"/>
  <c r="B100" i="2"/>
  <c r="B91" i="2"/>
  <c r="B93" i="2"/>
  <c r="B53" i="2"/>
  <c r="B71" i="2"/>
  <c r="B57" i="2"/>
  <c r="B51" i="2"/>
  <c r="B90" i="2"/>
  <c r="B108" i="2"/>
  <c r="B79" i="2"/>
  <c r="B73" i="2"/>
  <c r="B103" i="2"/>
  <c r="B102" i="2"/>
  <c r="B111" i="2"/>
  <c r="B88" i="2"/>
  <c r="B60" i="2"/>
  <c r="B116" i="2"/>
  <c r="B92" i="2"/>
  <c r="B61" i="2"/>
  <c r="B75" i="2"/>
  <c r="B107" i="2"/>
  <c r="B42" i="2"/>
  <c r="B115" i="2"/>
  <c r="B58" i="2"/>
  <c r="B84" i="2"/>
  <c r="B48" i="2"/>
  <c r="B83" i="2"/>
  <c r="B81" i="2"/>
  <c r="B49" i="2" l="1"/>
  <c r="B44" i="2"/>
  <c r="B46" i="2"/>
  <c r="B52" i="2"/>
  <c r="G52" i="2" s="1"/>
  <c r="B41" i="2"/>
  <c r="B47" i="2"/>
  <c r="B50" i="2"/>
  <c r="G50" i="2" s="1"/>
  <c r="B95" i="2"/>
  <c r="B106" i="2"/>
  <c r="B101" i="2"/>
  <c r="B72" i="2"/>
  <c r="B110" i="2"/>
  <c r="B82" i="2"/>
  <c r="B89" i="2"/>
  <c r="B69" i="2"/>
  <c r="B76" i="2"/>
  <c r="B87" i="2"/>
  <c r="B94" i="2"/>
  <c r="B63" i="2"/>
  <c r="B54" i="2"/>
  <c r="B117" i="2"/>
  <c r="B67" i="2"/>
  <c r="B64" i="2"/>
  <c r="B104" i="2"/>
  <c r="F83" i="2"/>
  <c r="H83" i="2"/>
  <c r="G83" i="2"/>
  <c r="C83" i="2"/>
  <c r="D83" i="2"/>
  <c r="I83" i="2" s="1"/>
  <c r="E83" i="2"/>
  <c r="G103" i="2"/>
  <c r="F103" i="2"/>
  <c r="H103" i="2"/>
  <c r="E103" i="2"/>
  <c r="D103" i="2"/>
  <c r="I103" i="2" s="1"/>
  <c r="C103" i="2"/>
  <c r="G109" i="2"/>
  <c r="E109" i="2"/>
  <c r="H109" i="2"/>
  <c r="C109" i="2"/>
  <c r="F109" i="2"/>
  <c r="D109" i="2"/>
  <c r="I109" i="2" s="1"/>
  <c r="C99" i="2"/>
  <c r="D99" i="2"/>
  <c r="I99" i="2" s="1"/>
  <c r="G99" i="2"/>
  <c r="F99" i="2"/>
  <c r="E99" i="2"/>
  <c r="H99" i="2"/>
  <c r="E45" i="2"/>
  <c r="D45" i="2"/>
  <c r="I45" i="2" s="1"/>
  <c r="H45" i="2"/>
  <c r="F45" i="2"/>
  <c r="C45" i="2"/>
  <c r="D105" i="2"/>
  <c r="I105" i="2" s="1"/>
  <c r="F105" i="2"/>
  <c r="C105" i="2"/>
  <c r="H105" i="2"/>
  <c r="E105" i="2"/>
  <c r="G105" i="2"/>
  <c r="H61" i="2"/>
  <c r="E61" i="2"/>
  <c r="G61" i="2"/>
  <c r="D61" i="2"/>
  <c r="I61" i="2" s="1"/>
  <c r="C61" i="2"/>
  <c r="F61" i="2"/>
  <c r="E96" i="2"/>
  <c r="G96" i="2"/>
  <c r="C96" i="2"/>
  <c r="F96" i="2"/>
  <c r="H96" i="2"/>
  <c r="D96" i="2"/>
  <c r="I96" i="2" s="1"/>
  <c r="F55" i="2"/>
  <c r="C55" i="2"/>
  <c r="G55" i="2"/>
  <c r="E55" i="2"/>
  <c r="D55" i="2"/>
  <c r="I55" i="2" s="1"/>
  <c r="H55" i="2"/>
  <c r="C56" i="2"/>
  <c r="E56" i="2"/>
  <c r="H56" i="2"/>
  <c r="D56" i="2"/>
  <c r="I56" i="2" s="1"/>
  <c r="G56" i="2"/>
  <c r="F56" i="2"/>
  <c r="C85" i="2"/>
  <c r="H85" i="2"/>
  <c r="G85" i="2"/>
  <c r="F85" i="2"/>
  <c r="D85" i="2"/>
  <c r="I85" i="2" s="1"/>
  <c r="E85" i="2"/>
  <c r="G57" i="2"/>
  <c r="D57" i="2"/>
  <c r="I57" i="2" s="1"/>
  <c r="H57" i="2"/>
  <c r="F57" i="2"/>
  <c r="E57" i="2"/>
  <c r="C57" i="2"/>
  <c r="C43" i="2"/>
  <c r="F43" i="2"/>
  <c r="D43" i="2"/>
  <c r="I43" i="2" s="1"/>
  <c r="E43" i="2"/>
  <c r="H43" i="2"/>
  <c r="D40" i="2"/>
  <c r="E40" i="2"/>
  <c r="H40" i="2"/>
  <c r="C40" i="2"/>
  <c r="C81" i="2"/>
  <c r="D81" i="2"/>
  <c r="I81" i="2" s="1"/>
  <c r="F81" i="2"/>
  <c r="E81" i="2"/>
  <c r="G81" i="2"/>
  <c r="H81" i="2"/>
  <c r="C116" i="2"/>
  <c r="H116" i="2"/>
  <c r="F116" i="2"/>
  <c r="D116" i="2"/>
  <c r="I116" i="2" s="1"/>
  <c r="G116" i="2"/>
  <c r="E116" i="2"/>
  <c r="F59" i="2"/>
  <c r="G59" i="2"/>
  <c r="H59" i="2"/>
  <c r="D59" i="2"/>
  <c r="I59" i="2" s="1"/>
  <c r="E59" i="2"/>
  <c r="C59" i="2"/>
  <c r="H66" i="2"/>
  <c r="G66" i="2"/>
  <c r="F66" i="2"/>
  <c r="C66" i="2"/>
  <c r="E66" i="2"/>
  <c r="D66" i="2"/>
  <c r="I66" i="2" s="1"/>
  <c r="C68" i="2"/>
  <c r="H68" i="2"/>
  <c r="G68" i="2"/>
  <c r="F68" i="2"/>
  <c r="E68" i="2"/>
  <c r="D68" i="2"/>
  <c r="I68" i="2" s="1"/>
  <c r="F60" i="2"/>
  <c r="E60" i="2"/>
  <c r="D60" i="2"/>
  <c r="I60" i="2" s="1"/>
  <c r="G60" i="2"/>
  <c r="C60" i="2"/>
  <c r="H60" i="2"/>
  <c r="D71" i="2"/>
  <c r="I71" i="2" s="1"/>
  <c r="E71" i="2"/>
  <c r="G71" i="2"/>
  <c r="F71" i="2"/>
  <c r="H71" i="2"/>
  <c r="C71" i="2"/>
  <c r="G78" i="2"/>
  <c r="F78" i="2"/>
  <c r="E78" i="2"/>
  <c r="H78" i="2"/>
  <c r="C78" i="2"/>
  <c r="D78" i="2"/>
  <c r="I78" i="2" s="1"/>
  <c r="F92" i="2"/>
  <c r="H92" i="2"/>
  <c r="C92" i="2"/>
  <c r="D92" i="2"/>
  <c r="I92" i="2" s="1"/>
  <c r="G92" i="2"/>
  <c r="E92" i="2"/>
  <c r="E115" i="2"/>
  <c r="H115" i="2"/>
  <c r="D115" i="2"/>
  <c r="I115" i="2" s="1"/>
  <c r="G115" i="2"/>
  <c r="C115" i="2"/>
  <c r="F115" i="2"/>
  <c r="D88" i="2"/>
  <c r="I88" i="2" s="1"/>
  <c r="E88" i="2"/>
  <c r="F88" i="2"/>
  <c r="C88" i="2"/>
  <c r="G88" i="2"/>
  <c r="H88" i="2"/>
  <c r="H79" i="2"/>
  <c r="E79" i="2"/>
  <c r="F79" i="2"/>
  <c r="C79" i="2"/>
  <c r="D79" i="2"/>
  <c r="I79" i="2" s="1"/>
  <c r="G79" i="2"/>
  <c r="C90" i="2"/>
  <c r="F90" i="2"/>
  <c r="D90" i="2"/>
  <c r="I90" i="2" s="1"/>
  <c r="H90" i="2"/>
  <c r="E90" i="2"/>
  <c r="G90" i="2"/>
  <c r="C65" i="2"/>
  <c r="F65" i="2"/>
  <c r="H65" i="2"/>
  <c r="E65" i="2"/>
  <c r="G65" i="2"/>
  <c r="D65" i="2"/>
  <c r="I65" i="2" s="1"/>
  <c r="F48" i="2"/>
  <c r="C48" i="2"/>
  <c r="D48" i="2"/>
  <c r="I48" i="2" s="1"/>
  <c r="E48" i="2"/>
  <c r="H48" i="2"/>
  <c r="D73" i="2"/>
  <c r="I73" i="2" s="1"/>
  <c r="G73" i="2"/>
  <c r="F73" i="2"/>
  <c r="C73" i="2"/>
  <c r="H73" i="2"/>
  <c r="E73" i="2"/>
  <c r="D108" i="2"/>
  <c r="I108" i="2" s="1"/>
  <c r="C108" i="2"/>
  <c r="G108" i="2"/>
  <c r="H108" i="2"/>
  <c r="F108" i="2"/>
  <c r="E108" i="2"/>
  <c r="C98" i="2"/>
  <c r="G98" i="2"/>
  <c r="D98" i="2"/>
  <c r="I98" i="2" s="1"/>
  <c r="E98" i="2"/>
  <c r="F98" i="2"/>
  <c r="H98" i="2"/>
  <c r="F80" i="2"/>
  <c r="D80" i="2"/>
  <c r="I80" i="2" s="1"/>
  <c r="H80" i="2"/>
  <c r="E80" i="2"/>
  <c r="G80" i="2"/>
  <c r="C80" i="2"/>
  <c r="G86" i="2"/>
  <c r="D86" i="2"/>
  <c r="I86" i="2" s="1"/>
  <c r="F86" i="2"/>
  <c r="E86" i="2"/>
  <c r="C86" i="2"/>
  <c r="H86" i="2"/>
  <c r="G74" i="2"/>
  <c r="F74" i="2"/>
  <c r="H74" i="2"/>
  <c r="D74" i="2"/>
  <c r="I74" i="2" s="1"/>
  <c r="E74" i="2"/>
  <c r="C74" i="2"/>
  <c r="H51" i="2"/>
  <c r="D51" i="2"/>
  <c r="I51" i="2" s="1"/>
  <c r="F51" i="2"/>
  <c r="E51" i="2"/>
  <c r="C51" i="2"/>
  <c r="E42" i="2"/>
  <c r="D42" i="2"/>
  <c r="I42" i="2" s="1"/>
  <c r="C42" i="2"/>
  <c r="H42" i="2"/>
  <c r="F42" i="2"/>
  <c r="E53" i="2"/>
  <c r="H53" i="2"/>
  <c r="C53" i="2"/>
  <c r="F53" i="2"/>
  <c r="D53" i="2"/>
  <c r="I53" i="2" s="1"/>
  <c r="D70" i="2"/>
  <c r="I70" i="2" s="1"/>
  <c r="E70" i="2"/>
  <c r="C70" i="2"/>
  <c r="H70" i="2"/>
  <c r="F70" i="2"/>
  <c r="G70" i="2"/>
  <c r="F102" i="2"/>
  <c r="E102" i="2"/>
  <c r="G102" i="2"/>
  <c r="C102" i="2"/>
  <c r="D102" i="2"/>
  <c r="I102" i="2" s="1"/>
  <c r="H102" i="2"/>
  <c r="F84" i="2"/>
  <c r="D84" i="2"/>
  <c r="I84" i="2" s="1"/>
  <c r="G84" i="2"/>
  <c r="H84" i="2"/>
  <c r="E84" i="2"/>
  <c r="C84" i="2"/>
  <c r="H93" i="2"/>
  <c r="D93" i="2"/>
  <c r="I93" i="2" s="1"/>
  <c r="F93" i="2"/>
  <c r="E93" i="2"/>
  <c r="G93" i="2"/>
  <c r="C93" i="2"/>
  <c r="D112" i="2"/>
  <c r="I112" i="2" s="1"/>
  <c r="E112" i="2"/>
  <c r="F112" i="2"/>
  <c r="H112" i="2"/>
  <c r="C112" i="2"/>
  <c r="G112" i="2"/>
  <c r="H107" i="2"/>
  <c r="C107" i="2"/>
  <c r="F107" i="2"/>
  <c r="D107" i="2"/>
  <c r="I107" i="2" s="1"/>
  <c r="E107" i="2"/>
  <c r="G107" i="2"/>
  <c r="C91" i="2"/>
  <c r="D91" i="2"/>
  <c r="I91" i="2" s="1"/>
  <c r="H91" i="2"/>
  <c r="G91" i="2"/>
  <c r="F91" i="2"/>
  <c r="E91" i="2"/>
  <c r="D62" i="2"/>
  <c r="I62" i="2" s="1"/>
  <c r="E62" i="2"/>
  <c r="G62" i="2"/>
  <c r="C62" i="2"/>
  <c r="F62" i="2"/>
  <c r="H62" i="2"/>
  <c r="D113" i="2"/>
  <c r="I113" i="2" s="1"/>
  <c r="C113" i="2"/>
  <c r="H113" i="2"/>
  <c r="G113" i="2"/>
  <c r="E113" i="2"/>
  <c r="F113" i="2"/>
  <c r="D58" i="2"/>
  <c r="I58" i="2" s="1"/>
  <c r="C58" i="2"/>
  <c r="G58" i="2"/>
  <c r="E58" i="2"/>
  <c r="F58" i="2"/>
  <c r="H58" i="2"/>
  <c r="G75" i="2"/>
  <c r="C75" i="2"/>
  <c r="H75" i="2"/>
  <c r="D75" i="2"/>
  <c r="I75" i="2" s="1"/>
  <c r="E75" i="2"/>
  <c r="F75" i="2"/>
  <c r="C111" i="2"/>
  <c r="H111" i="2"/>
  <c r="F111" i="2"/>
  <c r="G111" i="2"/>
  <c r="D111" i="2"/>
  <c r="I111" i="2" s="1"/>
  <c r="E111" i="2"/>
  <c r="F100" i="2"/>
  <c r="G100" i="2"/>
  <c r="E100" i="2"/>
  <c r="H100" i="2"/>
  <c r="D100" i="2"/>
  <c r="I100" i="2" s="1"/>
  <c r="C100" i="2"/>
  <c r="G77" i="2"/>
  <c r="H77" i="2"/>
  <c r="F77" i="2"/>
  <c r="C77" i="2"/>
  <c r="D77" i="2"/>
  <c r="I77" i="2" s="1"/>
  <c r="E77" i="2"/>
  <c r="F114" i="2"/>
  <c r="G114" i="2"/>
  <c r="H114" i="2"/>
  <c r="D114" i="2"/>
  <c r="I114" i="2" s="1"/>
  <c r="C114" i="2"/>
  <c r="E114" i="2"/>
  <c r="F97" i="2"/>
  <c r="E97" i="2"/>
  <c r="C97" i="2"/>
  <c r="G97" i="2"/>
  <c r="H97" i="2"/>
  <c r="D97" i="2"/>
  <c r="I97" i="2" s="1"/>
  <c r="C50" i="2" l="1"/>
  <c r="E50" i="2"/>
  <c r="H50" i="2"/>
  <c r="D50" i="2"/>
  <c r="I50" i="2" s="1"/>
  <c r="F50" i="2"/>
  <c r="H47" i="2"/>
  <c r="D47" i="2"/>
  <c r="I47" i="2" s="1"/>
  <c r="C47" i="2"/>
  <c r="E47" i="2"/>
  <c r="F47" i="2"/>
  <c r="F41" i="2"/>
  <c r="H41" i="2"/>
  <c r="C41" i="2"/>
  <c r="E41" i="2"/>
  <c r="D41" i="2"/>
  <c r="I41" i="2" s="1"/>
  <c r="H52" i="2"/>
  <c r="F52" i="2"/>
  <c r="C52" i="2"/>
  <c r="D52" i="2"/>
  <c r="I52" i="2" s="1"/>
  <c r="E52" i="2"/>
  <c r="D46" i="2"/>
  <c r="I46" i="2" s="1"/>
  <c r="C46" i="2"/>
  <c r="H46" i="2"/>
  <c r="E46" i="2"/>
  <c r="F46" i="2"/>
  <c r="D44" i="2"/>
  <c r="I44" i="2" s="1"/>
  <c r="C44" i="2"/>
  <c r="E44" i="2"/>
  <c r="F44" i="2"/>
  <c r="H44" i="2"/>
  <c r="D49" i="2"/>
  <c r="I49" i="2" s="1"/>
  <c r="C49" i="2"/>
  <c r="F49" i="2"/>
  <c r="G49" i="2" s="1"/>
  <c r="E49" i="2"/>
  <c r="H49" i="2"/>
  <c r="C87" i="2"/>
  <c r="F87" i="2"/>
  <c r="D87" i="2"/>
  <c r="I87" i="2" s="1"/>
  <c r="G87" i="2"/>
  <c r="H87" i="2"/>
  <c r="E87" i="2"/>
  <c r="C76" i="2"/>
  <c r="E76" i="2"/>
  <c r="F76" i="2"/>
  <c r="H76" i="2"/>
  <c r="G76" i="2"/>
  <c r="D76" i="2"/>
  <c r="I76" i="2" s="1"/>
  <c r="E94" i="2"/>
  <c r="G94" i="2"/>
  <c r="H94" i="2"/>
  <c r="C94" i="2"/>
  <c r="D94" i="2"/>
  <c r="I94" i="2" s="1"/>
  <c r="F94" i="2"/>
  <c r="C69" i="2"/>
  <c r="G69" i="2"/>
  <c r="F69" i="2"/>
  <c r="H69" i="2"/>
  <c r="E69" i="2"/>
  <c r="D69" i="2"/>
  <c r="I69" i="2" s="1"/>
  <c r="C89" i="2"/>
  <c r="D89" i="2"/>
  <c r="I89" i="2" s="1"/>
  <c r="G89" i="2"/>
  <c r="F89" i="2"/>
  <c r="H89" i="2"/>
  <c r="E89" i="2"/>
  <c r="F82" i="2"/>
  <c r="D82" i="2"/>
  <c r="I82" i="2" s="1"/>
  <c r="E82" i="2"/>
  <c r="G82" i="2"/>
  <c r="C82" i="2"/>
  <c r="H82" i="2"/>
  <c r="G63" i="2"/>
  <c r="F63" i="2"/>
  <c r="E63" i="2"/>
  <c r="H63" i="2"/>
  <c r="D63" i="2"/>
  <c r="I63" i="2" s="1"/>
  <c r="C63" i="2"/>
  <c r="F104" i="2"/>
  <c r="D104" i="2"/>
  <c r="I104" i="2" s="1"/>
  <c r="E104" i="2"/>
  <c r="G104" i="2"/>
  <c r="C104" i="2"/>
  <c r="H104" i="2"/>
  <c r="F110" i="2"/>
  <c r="C110" i="2"/>
  <c r="E110" i="2"/>
  <c r="D110" i="2"/>
  <c r="I110" i="2" s="1"/>
  <c r="G110" i="2"/>
  <c r="H110" i="2"/>
  <c r="D64" i="2"/>
  <c r="I64" i="2" s="1"/>
  <c r="G64" i="2"/>
  <c r="H64" i="2"/>
  <c r="F64" i="2"/>
  <c r="C64" i="2"/>
  <c r="E64" i="2"/>
  <c r="E72" i="2"/>
  <c r="G72" i="2"/>
  <c r="D72" i="2"/>
  <c r="I72" i="2" s="1"/>
  <c r="H72" i="2"/>
  <c r="C72" i="2"/>
  <c r="F72" i="2"/>
  <c r="C67" i="2"/>
  <c r="H67" i="2"/>
  <c r="G67" i="2"/>
  <c r="F67" i="2"/>
  <c r="E67" i="2"/>
  <c r="D67" i="2"/>
  <c r="I67" i="2" s="1"/>
  <c r="C101" i="2"/>
  <c r="F101" i="2"/>
  <c r="G101" i="2"/>
  <c r="E101" i="2"/>
  <c r="H101" i="2"/>
  <c r="D101" i="2"/>
  <c r="I101" i="2" s="1"/>
  <c r="D117" i="2"/>
  <c r="I117" i="2" s="1"/>
  <c r="E117" i="2"/>
  <c r="G117" i="2"/>
  <c r="C117" i="2"/>
  <c r="F117" i="2"/>
  <c r="H117" i="2"/>
  <c r="E106" i="2"/>
  <c r="F106" i="2"/>
  <c r="G106" i="2"/>
  <c r="D106" i="2"/>
  <c r="I106" i="2" s="1"/>
  <c r="C106" i="2"/>
  <c r="H106" i="2"/>
  <c r="C54" i="2"/>
  <c r="H54" i="2"/>
  <c r="F54" i="2"/>
  <c r="E54" i="2"/>
  <c r="D54" i="2"/>
  <c r="I54" i="2" s="1"/>
  <c r="G95" i="2"/>
  <c r="H95" i="2"/>
  <c r="E95" i="2"/>
  <c r="D95" i="2"/>
  <c r="I95" i="2" s="1"/>
  <c r="C95" i="2"/>
  <c r="F95" i="2"/>
  <c r="G53" i="2"/>
  <c r="G51" i="2"/>
  <c r="G48" i="2"/>
  <c r="G45" i="2"/>
  <c r="G43" i="2"/>
  <c r="G42" i="2"/>
  <c r="G40" i="2"/>
  <c r="I40" i="2"/>
  <c r="G47" i="2" l="1"/>
  <c r="G44" i="2"/>
  <c r="G46" i="2"/>
  <c r="G41" i="2"/>
  <c r="G36" i="2"/>
  <c r="C20" i="2" a="1"/>
  <c r="C20" i="2" s="1"/>
  <c r="C21" i="2"/>
  <c r="G54" i="2"/>
  <c r="G35" i="2" l="1"/>
  <c r="D21" i="2"/>
</calcChain>
</file>

<file path=xl/sharedStrings.xml><?xml version="1.0" encoding="utf-8"?>
<sst xmlns="http://schemas.openxmlformats.org/spreadsheetml/2006/main" count="2152" uniqueCount="990">
  <si>
    <t xml:space="preserve">              Order Form</t>
  </si>
  <si>
    <t xml:space="preserve">Account Name: </t>
  </si>
  <si>
    <t xml:space="preserve">Customer #: </t>
  </si>
  <si>
    <t xml:space="preserve">Contact Name: </t>
  </si>
  <si>
    <t xml:space="preserve">Contact Phone #: </t>
  </si>
  <si>
    <t xml:space="preserve">Contact Phone Extension: </t>
  </si>
  <si>
    <t xml:space="preserve">Contact Email: </t>
  </si>
  <si>
    <t>Pricing Bracket</t>
  </si>
  <si>
    <t>Ship To Name:</t>
  </si>
  <si>
    <t>Ship To Contact:</t>
  </si>
  <si>
    <t xml:space="preserve">Ship To Address: </t>
  </si>
  <si>
    <t>City, State, Zip Code:</t>
  </si>
  <si>
    <t>Ship To Phone #:</t>
  </si>
  <si>
    <t>Phone Extension:</t>
  </si>
  <si>
    <t xml:space="preserve">Order Date: </t>
  </si>
  <si>
    <t xml:space="preserve">Requested Delivery Date: </t>
  </si>
  <si>
    <t xml:space="preserve">PO #: </t>
  </si>
  <si>
    <t>Order Subtotal</t>
  </si>
  <si>
    <t>Pallets</t>
  </si>
  <si>
    <t>Material</t>
  </si>
  <si>
    <t>Description</t>
  </si>
  <si>
    <t>Qty</t>
  </si>
  <si>
    <t>UOM</t>
  </si>
  <si>
    <t>Unit Price</t>
  </si>
  <si>
    <t>Total</t>
  </si>
  <si>
    <t>Qty Increment</t>
  </si>
  <si>
    <t>Do not edit this column</t>
  </si>
  <si>
    <t>Category</t>
  </si>
  <si>
    <t>Brand</t>
  </si>
  <si>
    <t>Enter Quantity To Add to PO</t>
  </si>
  <si>
    <t>Material #</t>
  </si>
  <si>
    <t>Material Description</t>
  </si>
  <si>
    <t>Boxes/Packs per Case</t>
  </si>
  <si>
    <t>Count/Size of Box/Pack</t>
  </si>
  <si>
    <t>MOQ/Qty Increments</t>
  </si>
  <si>
    <t>Pallet</t>
  </si>
  <si>
    <t>Pallet Calc</t>
  </si>
  <si>
    <t>Base</t>
  </si>
  <si>
    <t>Efficient</t>
  </si>
  <si>
    <t>14-Digit</t>
  </si>
  <si>
    <t>UPC</t>
  </si>
  <si>
    <t>CS</t>
  </si>
  <si>
    <t>Accessories</t>
  </si>
  <si>
    <t>Keurig®</t>
  </si>
  <si>
    <t>EA</t>
  </si>
  <si>
    <t>Keurig® Water Filter Refill Cartridges - 6/case</t>
  </si>
  <si>
    <t>5000367711</t>
  </si>
  <si>
    <t>10649645050734</t>
  </si>
  <si>
    <t>649645050737</t>
  </si>
  <si>
    <t>Keurig Descaling Solutoin - 6/case</t>
  </si>
  <si>
    <t>5000367641</t>
  </si>
  <si>
    <t>250</t>
  </si>
  <si>
    <t>10649645405794</t>
  </si>
  <si>
    <t>649645405797</t>
  </si>
  <si>
    <t>AFH Misc Spares</t>
  </si>
  <si>
    <r>
      <t>K750 (</t>
    </r>
    <r>
      <rPr>
        <i/>
        <sz val="11"/>
        <rFont val="Calibri"/>
        <family val="2"/>
        <scheme val="minor"/>
      </rPr>
      <t>K-Suite</t>
    </r>
    <r>
      <rPr>
        <sz val="11"/>
        <rFont val="Calibri"/>
        <family val="2"/>
        <scheme val="minor"/>
      </rPr>
      <t xml:space="preserve">) COLD WATER TANK - LID </t>
    </r>
  </si>
  <si>
    <t>5000342080</t>
  </si>
  <si>
    <t xml:space="preserve">K750 (K-Suite) COLD WATER TANK - LID </t>
  </si>
  <si>
    <t>10611247382421</t>
  </si>
  <si>
    <t>611247382424</t>
  </si>
  <si>
    <r>
      <t>K750 (</t>
    </r>
    <r>
      <rPr>
        <i/>
        <sz val="11"/>
        <rFont val="Calibri"/>
        <family val="2"/>
        <scheme val="minor"/>
      </rPr>
      <t>K-Suite</t>
    </r>
    <r>
      <rPr>
        <sz val="11"/>
        <rFont val="Calibri"/>
        <family val="2"/>
        <scheme val="minor"/>
      </rPr>
      <t xml:space="preserve">) DRIP TRAY ASSY </t>
    </r>
  </si>
  <si>
    <t>5000342079</t>
  </si>
  <si>
    <t xml:space="preserve">K750 (K-Suite) DRIP TRAY ASSY </t>
  </si>
  <si>
    <t>Flojet Water Pump</t>
  </si>
  <si>
    <t>5000052581</t>
  </si>
  <si>
    <t>99555409895</t>
  </si>
  <si>
    <t>10099555409892</t>
  </si>
  <si>
    <t>ASM- LOCK SET- COIN MECH- K3000/B3000 SPARE</t>
  </si>
  <si>
    <t>5000051217</t>
  </si>
  <si>
    <t>10611247365790</t>
  </si>
  <si>
    <t>649645096209</t>
  </si>
  <si>
    <t>ASM- TRAY- DRIP- SPARE B130</t>
  </si>
  <si>
    <t>5000051219</t>
  </si>
  <si>
    <t>K15x COLD WATER TANK</t>
  </si>
  <si>
    <t>5000051425</t>
  </si>
  <si>
    <r>
      <t>GARDEN HOSE CONNECTOR w/ MUR-LOCK FITTING (</t>
    </r>
    <r>
      <rPr>
        <i/>
        <sz val="11"/>
        <rFont val="Calibri"/>
        <family val="2"/>
        <scheme val="minor"/>
      </rPr>
      <t>bags of 10</t>
    </r>
    <r>
      <rPr>
        <sz val="11"/>
        <rFont val="Calibri"/>
        <family val="2"/>
        <scheme val="minor"/>
      </rPr>
      <t>)</t>
    </r>
  </si>
  <si>
    <t>5000052589</t>
  </si>
  <si>
    <r>
      <t xml:space="preserve">GARDEN HOSE CONNECTOR w/ MUR-LOCK FITTING </t>
    </r>
    <r>
      <rPr>
        <i/>
        <sz val="11"/>
        <rFont val="Calibri"/>
        <family val="2"/>
        <scheme val="minor"/>
      </rPr>
      <t>(bags of 10)</t>
    </r>
  </si>
  <si>
    <t>OMNIPURE FILTER CARTRIDGE</t>
  </si>
  <si>
    <t>5000052636</t>
  </si>
  <si>
    <t>ASM CWT 155 PO W/O MESH</t>
  </si>
  <si>
    <t>5000389804</t>
  </si>
  <si>
    <t>10611247408329</t>
  </si>
  <si>
    <t>611247408322</t>
  </si>
  <si>
    <t>ASM GASKET DN: 1500, 2500, 3500</t>
  </si>
  <si>
    <t>5000384432</t>
  </si>
  <si>
    <t>10611247406158</t>
  </si>
  <si>
    <t>611247406151</t>
  </si>
  <si>
    <t>ASM POWER MODULE B3000</t>
  </si>
  <si>
    <t>5000051205</t>
  </si>
  <si>
    <t>ASM HWT SPARE B3000</t>
  </si>
  <si>
    <t>5000051206</t>
  </si>
  <si>
    <t>ASM MAIN HARNESS SPARE B3000</t>
  </si>
  <si>
    <t>5000051210</t>
  </si>
  <si>
    <t>ASM DRIP TRAY B3000</t>
  </si>
  <si>
    <t>5000051211</t>
  </si>
  <si>
    <t>B3000SE CONTROL PANEL</t>
  </si>
  <si>
    <t>5000051214</t>
  </si>
  <si>
    <t>ASM HOLDER PIVOT K CUP SPARE B3000</t>
  </si>
  <si>
    <t>5000051221</t>
  </si>
  <si>
    <t>ASM PLATE DRIP LOWER SPARE B3000</t>
  </si>
  <si>
    <t>5000051229</t>
  </si>
  <si>
    <t>ASM PLATE HOUSING UPPER SPARE B3000</t>
  </si>
  <si>
    <t>5000051230</t>
  </si>
  <si>
    <t>ASM INSERT DRIP TRAY SPARE B3000</t>
  </si>
  <si>
    <t>5000051231</t>
  </si>
  <si>
    <t>ASM KCUP PUNCTURE DN SPARE B3000</t>
  </si>
  <si>
    <t>5000051235</t>
  </si>
  <si>
    <t>ASM KCUP HOLDER SPLIT SPARE B3000</t>
  </si>
  <si>
    <t>5000051238</t>
  </si>
  <si>
    <t>ASM ENA DN SPARE B3000</t>
  </si>
  <si>
    <t>5000051239</t>
  </si>
  <si>
    <t>ASM DOOR FRONT DN SPARE B3000</t>
  </si>
  <si>
    <t>5000051241</t>
  </si>
  <si>
    <t>ASM HWD TUBE SILICONE SN/&amp; DN SPR B3000</t>
  </si>
  <si>
    <t>5000051261</t>
  </si>
  <si>
    <t>ASM PANELS EXTERIOR SPARE B3000</t>
  </si>
  <si>
    <t>5000051295</t>
  </si>
  <si>
    <t>ASM INLET WATER VALVE RPE SPARE B3000</t>
  </si>
  <si>
    <t>5000051296</t>
  </si>
  <si>
    <t>Eccellenza Spares</t>
  </si>
  <si>
    <t>ETCH_INLET_VALVE</t>
  </si>
  <si>
    <t>5000364277</t>
  </si>
  <si>
    <t>10611247392918</t>
  </si>
  <si>
    <t>611247392911</t>
  </si>
  <si>
    <t>ETCH_EMOM_EXTENTION_SPOUT</t>
  </si>
  <si>
    <t>5000364278</t>
  </si>
  <si>
    <t>10611247392925</t>
  </si>
  <si>
    <t>611247392928</t>
  </si>
  <si>
    <t>ETCH_EMOM_INGREDIENT_MOTOR_24V</t>
  </si>
  <si>
    <t>5000364279</t>
  </si>
  <si>
    <t>10611247392932</t>
  </si>
  <si>
    <t>611247392935</t>
  </si>
  <si>
    <t>ETCH_EMOM_SCREW_8-18X5/16</t>
  </si>
  <si>
    <t>5000364280</t>
  </si>
  <si>
    <t>10611247392949</t>
  </si>
  <si>
    <t>611247392942</t>
  </si>
  <si>
    <t>ETCH_EMOM_RELEASABLE_CLAMP_1/2</t>
  </si>
  <si>
    <t>5000364281</t>
  </si>
  <si>
    <t>10611247392956</t>
  </si>
  <si>
    <t>611247392959</t>
  </si>
  <si>
    <t>ETCH_EMOM_BARBED_DBL_CHECK_VALVE</t>
  </si>
  <si>
    <t>5000364282</t>
  </si>
  <si>
    <t>10611247392963</t>
  </si>
  <si>
    <t>611247392966</t>
  </si>
  <si>
    <t>ETCH_EMOM_HEATING_ELEM_NUT_1/2-20</t>
  </si>
  <si>
    <t>5000364285</t>
  </si>
  <si>
    <t>10611247392970</t>
  </si>
  <si>
    <t>611247392973</t>
  </si>
  <si>
    <t>ETCH_VENDING_LOCK_ASM_8645</t>
  </si>
  <si>
    <t>5000364286</t>
  </si>
  <si>
    <t>10611247392987</t>
  </si>
  <si>
    <t>611247392980</t>
  </si>
  <si>
    <t xml:space="preserve">ETCH_DOOR_LOCK_8625 </t>
  </si>
  <si>
    <t>5000364287</t>
  </si>
  <si>
    <t>10611247392994</t>
  </si>
  <si>
    <t>611247392997</t>
  </si>
  <si>
    <t>ETCH_EMOM_BOARD_SPACER</t>
  </si>
  <si>
    <t>5000364288</t>
  </si>
  <si>
    <t>10611247393007</t>
  </si>
  <si>
    <t>611247393000</t>
  </si>
  <si>
    <t>ETCH_EMOM_POWER_SUPPLY</t>
  </si>
  <si>
    <t>5000348748</t>
  </si>
  <si>
    <t>10611247383961</t>
  </si>
  <si>
    <t>611247383964</t>
  </si>
  <si>
    <t>ETCH_FUSE_CARRIER_HOLDER_PACK</t>
  </si>
  <si>
    <t>5000348749</t>
  </si>
  <si>
    <t>10611247383978</t>
  </si>
  <si>
    <t>611247383971</t>
  </si>
  <si>
    <t>ETCH_EMOM_ORING_WHIPPER_BASE_PK</t>
  </si>
  <si>
    <t>5000348750</t>
  </si>
  <si>
    <t>10611247383985</t>
  </si>
  <si>
    <t>611247383988</t>
  </si>
  <si>
    <t xml:space="preserve">ETCH_GRINDER_CHUTE </t>
  </si>
  <si>
    <t>5000364354</t>
  </si>
  <si>
    <t>10611247393014</t>
  </si>
  <si>
    <t>611247393017</t>
  </si>
  <si>
    <t>ETCH_EMOM_CYLINDER_BASE</t>
  </si>
  <si>
    <t>5000364353</t>
  </si>
  <si>
    <t>10611247393021</t>
  </si>
  <si>
    <t>611247393024</t>
  </si>
  <si>
    <t>ETCH_EMOM_LOCKING_LATCH</t>
  </si>
  <si>
    <t>5000364352</t>
  </si>
  <si>
    <t>10611247393038</t>
  </si>
  <si>
    <t>611247393031</t>
  </si>
  <si>
    <t>ETCH_EMOM_THRUST_BEARING</t>
  </si>
  <si>
    <t>5000364351</t>
  </si>
  <si>
    <t>10611247393045</t>
  </si>
  <si>
    <t>611247393048</t>
  </si>
  <si>
    <t>ETCH_EMOM_SLEEVE_BUSHING</t>
  </si>
  <si>
    <t>5000364350</t>
  </si>
  <si>
    <t>10611247393052</t>
  </si>
  <si>
    <t>611247393055</t>
  </si>
  <si>
    <t>ETCH_EMOM_VALVE_HOUSING_PS</t>
  </si>
  <si>
    <t>5000364349</t>
  </si>
  <si>
    <t>10611247393069</t>
  </si>
  <si>
    <t>611247393062</t>
  </si>
  <si>
    <t>ETCH_EMOM_VALVE_SPRING</t>
  </si>
  <si>
    <t>5000364348</t>
  </si>
  <si>
    <t>10611247393076</t>
  </si>
  <si>
    <t>611247393079</t>
  </si>
  <si>
    <t>ETCH_EMOM_CYLINDER PC_ASM</t>
  </si>
  <si>
    <t>5000364347</t>
  </si>
  <si>
    <t>10611247393083</t>
  </si>
  <si>
    <t>611247393086</t>
  </si>
  <si>
    <t>ETCH_EMOM_CARRIER_WIPER_ARM_ASM</t>
  </si>
  <si>
    <t>5000364217</t>
  </si>
  <si>
    <t>10611247392413</t>
  </si>
  <si>
    <t>611247392416</t>
  </si>
  <si>
    <t>ETCH_EMOM_WIPER_ARM_ASM</t>
  </si>
  <si>
    <t>5000364346</t>
  </si>
  <si>
    <t>10611247393090</t>
  </si>
  <si>
    <t>611247393093</t>
  </si>
  <si>
    <t>ETCH_EMOM_LATCH_SPRING</t>
  </si>
  <si>
    <t>5000364345</t>
  </si>
  <si>
    <t>10611247393106</t>
  </si>
  <si>
    <t>611247393109</t>
  </si>
  <si>
    <t>ETCH_EMOM_BREWER_ENGINE_ASM</t>
  </si>
  <si>
    <t>5000348756</t>
  </si>
  <si>
    <t>10611247384043</t>
  </si>
  <si>
    <t>611247384046</t>
  </si>
  <si>
    <t>ETCH_EMOM_CYLINDER_BASE_SCREWS</t>
  </si>
  <si>
    <t>5000364344</t>
  </si>
  <si>
    <t>10611247393113</t>
  </si>
  <si>
    <t>611247393116</t>
  </si>
  <si>
    <t>ETCH_EMOM_BREWER_WATER_INLET</t>
  </si>
  <si>
    <t>5000364343</t>
  </si>
  <si>
    <t>10611247393120</t>
  </si>
  <si>
    <t>611247393123</t>
  </si>
  <si>
    <t>ETCH_TOP_COVER</t>
  </si>
  <si>
    <t>5000364342</t>
  </si>
  <si>
    <t>10611247393137</t>
  </si>
  <si>
    <t>611247393130</t>
  </si>
  <si>
    <t>ETCH_POWDER_LID</t>
  </si>
  <si>
    <t>5000364341</t>
  </si>
  <si>
    <t>10611247393144</t>
  </si>
  <si>
    <t>611247393147</t>
  </si>
  <si>
    <t>ETCH_POWDER_LID_PACK</t>
  </si>
  <si>
    <t>5000348758</t>
  </si>
  <si>
    <t>10611247384067</t>
  </si>
  <si>
    <t>611247384060</t>
  </si>
  <si>
    <t>ETCH_DISPLAY_FASCIA</t>
  </si>
  <si>
    <t>5000364340</t>
  </si>
  <si>
    <t>10611247393151</t>
  </si>
  <si>
    <t>611247393154</t>
  </si>
  <si>
    <t>ETCH_BOTTOM_TRAY</t>
  </si>
  <si>
    <t>5000364339</t>
  </si>
  <si>
    <t>10611247393168</t>
  </si>
  <si>
    <t>611247393161</t>
  </si>
  <si>
    <t>ETCH_EMOM_BRWR_OUT_ORING_0.614_PK</t>
  </si>
  <si>
    <t>5000348760</t>
  </si>
  <si>
    <t>10611247384081</t>
  </si>
  <si>
    <t>611247384084</t>
  </si>
  <si>
    <t>ETCH_WATER_TANK_COVER</t>
  </si>
  <si>
    <t>5000364338</t>
  </si>
  <si>
    <t>10611247393175</t>
  </si>
  <si>
    <t>611247393178</t>
  </si>
  <si>
    <t>ETCH_HEATING_ELEMENT</t>
  </si>
  <si>
    <t>5000364337</t>
  </si>
  <si>
    <t>10611247393182</t>
  </si>
  <si>
    <t>611247393185</t>
  </si>
  <si>
    <t>ETCH_WASTE_CONTAINER_ASM</t>
  </si>
  <si>
    <t>5000348733</t>
  </si>
  <si>
    <t>10611247384104</t>
  </si>
  <si>
    <t>611247384107</t>
  </si>
  <si>
    <t>ETCH_EMOM_LEVEL_PROBE_PACK</t>
  </si>
  <si>
    <t>5000348734</t>
  </si>
  <si>
    <t>10611247384111</t>
  </si>
  <si>
    <t>611247384114</t>
  </si>
  <si>
    <t>ETCH_SPOUTS</t>
  </si>
  <si>
    <t>5000364336</t>
  </si>
  <si>
    <t>10611247393199</t>
  </si>
  <si>
    <t>611247393192</t>
  </si>
  <si>
    <t>ETCH_WATER_SYSTEM_COMPLETE_ASM</t>
  </si>
  <si>
    <t>5000364335</t>
  </si>
  <si>
    <t>10611247393205</t>
  </si>
  <si>
    <t>611247393208</t>
  </si>
  <si>
    <t>ETCH_EMOM_WHIPPER_ASM</t>
  </si>
  <si>
    <t>5000364334</t>
  </si>
  <si>
    <t>10611247393212</t>
  </si>
  <si>
    <t>611247393215</t>
  </si>
  <si>
    <t>ETCH_POWDER_HOPPER_ASM</t>
  </si>
  <si>
    <t>5000364333</t>
  </si>
  <si>
    <t>10611247393229</t>
  </si>
  <si>
    <t>611247393222</t>
  </si>
  <si>
    <t>ETCH_HMI_10,5</t>
  </si>
  <si>
    <t>5000348738</t>
  </si>
  <si>
    <t>10611247384159</t>
  </si>
  <si>
    <t>611247 384 152</t>
  </si>
  <si>
    <t>ETCH_EMOM_POWDER_DRWR</t>
  </si>
  <si>
    <t>5000364332</t>
  </si>
  <si>
    <t>10611247393236</t>
  </si>
  <si>
    <t>611247393239</t>
  </si>
  <si>
    <t>ETCH_HOPPER_TO_GRINDER_SEAL</t>
  </si>
  <si>
    <t>5000364331</t>
  </si>
  <si>
    <t>10611247393243</t>
  </si>
  <si>
    <t>611247393246</t>
  </si>
  <si>
    <t>ETCH_WASTE_CHUTE_ASM</t>
  </si>
  <si>
    <t>5000364218</t>
  </si>
  <si>
    <t>10611247392420</t>
  </si>
  <si>
    <t>611247392423</t>
  </si>
  <si>
    <t>ETCH_EMOM_OUTLET_VALVE_8MM</t>
  </si>
  <si>
    <t>5000364330</t>
  </si>
  <si>
    <t>10611247393250</t>
  </si>
  <si>
    <t>611247393253</t>
  </si>
  <si>
    <t>EMOM_BLOWER</t>
  </si>
  <si>
    <t>5000348740</t>
  </si>
  <si>
    <t>10611247384173</t>
  </si>
  <si>
    <t>611247 384 176</t>
  </si>
  <si>
    <t>ETCH_EMOM_WELDED_FILTER</t>
  </si>
  <si>
    <t>5000364250</t>
  </si>
  <si>
    <t>10611247393267</t>
  </si>
  <si>
    <t>611247393260</t>
  </si>
  <si>
    <t>ETCH_EMOM_WASTE_CONT_LEV_SENSOR</t>
  </si>
  <si>
    <t>5000364329</t>
  </si>
  <si>
    <t>10611247393274</t>
  </si>
  <si>
    <t>611247393277</t>
  </si>
  <si>
    <t>ETCH_CONTROL_BOARD</t>
  </si>
  <si>
    <t>5000348761</t>
  </si>
  <si>
    <t>10611247384203</t>
  </si>
  <si>
    <t>611247 384 206</t>
  </si>
  <si>
    <t>ETCH_EMOM_EXHAUST_FAN</t>
  </si>
  <si>
    <t>5000364328</t>
  </si>
  <si>
    <t>10611247393281</t>
  </si>
  <si>
    <t>611247393284</t>
  </si>
  <si>
    <t>ETCH_EMOM_IMPELLER_PACK</t>
  </si>
  <si>
    <t>5000348764</t>
  </si>
  <si>
    <t>10611247384234</t>
  </si>
  <si>
    <t>611247 384 237</t>
  </si>
  <si>
    <t xml:space="preserve">ETCH_EMOM_MIXING_CHAMBER </t>
  </si>
  <si>
    <t>5000364326</t>
  </si>
  <si>
    <t>10611247393304</t>
  </si>
  <si>
    <t>611247393307</t>
  </si>
  <si>
    <t>ETCH_EMOM_LOCK_RING_4MM_ASM</t>
  </si>
  <si>
    <t>5000364325</t>
  </si>
  <si>
    <t>10611247393311</t>
  </si>
  <si>
    <t>611247393314</t>
  </si>
  <si>
    <t>ETCH_EMOM_WHIPPER_GASKET_PACK</t>
  </si>
  <si>
    <t>5000348765</t>
  </si>
  <si>
    <t>10611247384241</t>
  </si>
  <si>
    <t>611247 384 244</t>
  </si>
  <si>
    <t>ETCH_EMOM_WHIPPER_MOTOR_4MM</t>
  </si>
  <si>
    <t>5000364264</t>
  </si>
  <si>
    <t>10611247393328</t>
  </si>
  <si>
    <t>611247393321</t>
  </si>
  <si>
    <t>ETCH_SERVICE_CORD_GFCI</t>
  </si>
  <si>
    <t>5000348766</t>
  </si>
  <si>
    <t>10611247384258</t>
  </si>
  <si>
    <t>611247 384 251</t>
  </si>
  <si>
    <t>ETCH_POWDER_TUBING_BAND</t>
  </si>
  <si>
    <t>5000364324</t>
  </si>
  <si>
    <t>10611247393335</t>
  </si>
  <si>
    <t>611247393338</t>
  </si>
  <si>
    <t>ETCH_HIGHTEMP_TAPE_1IN (FULL ROLL 108")</t>
  </si>
  <si>
    <t>5000364215</t>
  </si>
  <si>
    <t>10611247393342</t>
  </si>
  <si>
    <t>611247393345</t>
  </si>
  <si>
    <t>ETCH_EMOM_DIAPH_OUT_VALVE_PACK</t>
  </si>
  <si>
    <t>5000348767</t>
  </si>
  <si>
    <t>10611247384265</t>
  </si>
  <si>
    <t>611247 384 268</t>
  </si>
  <si>
    <t>ETCH_EMOM_CLIP_OUTLET_VALVE_PACK</t>
  </si>
  <si>
    <t>5000348768</t>
  </si>
  <si>
    <t>10611247384272</t>
  </si>
  <si>
    <t>611247 384 275</t>
  </si>
  <si>
    <t>ETCH_EMOM_ORING_OUTLET_VALVE_PACK</t>
  </si>
  <si>
    <t>5000348769</t>
  </si>
  <si>
    <t>10611247384289</t>
  </si>
  <si>
    <t>611247 384 282</t>
  </si>
  <si>
    <t>ETCH_EMOM_BREWER_YRLY_MNTNC_KIT</t>
  </si>
  <si>
    <t>5000348770</t>
  </si>
  <si>
    <t>10611247384296</t>
  </si>
  <si>
    <t>611247 384 299</t>
  </si>
  <si>
    <t>ETCH_POWDER_LINER_HOPPER</t>
  </si>
  <si>
    <t>5000364323</t>
  </si>
  <si>
    <t>10611247393359</t>
  </si>
  <si>
    <t>611247393352</t>
  </si>
  <si>
    <t>ETCH_EMOM_POWDER_HOPPER_CAP</t>
  </si>
  <si>
    <t>5000364321</t>
  </si>
  <si>
    <t>10611247393373</t>
  </si>
  <si>
    <t>611247393376</t>
  </si>
  <si>
    <t>ETCH_VENDING_UNIT</t>
  </si>
  <si>
    <t>5000364320</t>
  </si>
  <si>
    <t>10611247393380</t>
  </si>
  <si>
    <t>611247393383</t>
  </si>
  <si>
    <t>ETCH_COFFEE_LINER</t>
  </si>
  <si>
    <t>5000364319</t>
  </si>
  <si>
    <t>10611247393397</t>
  </si>
  <si>
    <t>611247393390</t>
  </si>
  <si>
    <t>ETCH_VENDING_WIRING_HRNSS</t>
  </si>
  <si>
    <t>5000364322</t>
  </si>
  <si>
    <t>10611247393366</t>
  </si>
  <si>
    <t>611247393369</t>
  </si>
  <si>
    <t>ETCH_ANTI-SKID_LEVELLER_ASM_OF_4</t>
  </si>
  <si>
    <t>5000364318</t>
  </si>
  <si>
    <t>10611247393403</t>
  </si>
  <si>
    <t>611247393406</t>
  </si>
  <si>
    <t>ETCH_DISPENSER_LOCK_ASM</t>
  </si>
  <si>
    <t>5000364219</t>
  </si>
  <si>
    <t>10611247392437</t>
  </si>
  <si>
    <t>611247392430</t>
  </si>
  <si>
    <t>ETCH_EMOM_DRAIN_VALVE</t>
  </si>
  <si>
    <t>5000364317</t>
  </si>
  <si>
    <t>10611247393410</t>
  </si>
  <si>
    <t>611247393413</t>
  </si>
  <si>
    <t>ETCH_GRINDER_BELT_GEAR_ASM</t>
  </si>
  <si>
    <t>5000364220</t>
  </si>
  <si>
    <t>10611247392444</t>
  </si>
  <si>
    <t>611247392447</t>
  </si>
  <si>
    <t>ETCH_BLOWER</t>
  </si>
  <si>
    <t>5000348806</t>
  </si>
  <si>
    <t>10611247384593</t>
  </si>
  <si>
    <t>611247 384 596</t>
  </si>
  <si>
    <t>ETCH_HARNESS_DOOR_LED</t>
  </si>
  <si>
    <t>5000364316</t>
  </si>
  <si>
    <t>10611247393427</t>
  </si>
  <si>
    <t>611247393420</t>
  </si>
  <si>
    <t>ETCH_HOPPER_EXTSN_ASM</t>
  </si>
  <si>
    <t>5000364221</t>
  </si>
  <si>
    <t>10611247392451</t>
  </si>
  <si>
    <t>611247392454</t>
  </si>
  <si>
    <t>ETCH_LOCK_ASM_HOPPER_EXT</t>
  </si>
  <si>
    <t>5000364222</t>
  </si>
  <si>
    <t>10611247392468</t>
  </si>
  <si>
    <t>611247392461</t>
  </si>
  <si>
    <t>EMOM_BEAN_CHUTE</t>
  </si>
  <si>
    <t>5000364315</t>
  </si>
  <si>
    <t>10611247393434</t>
  </si>
  <si>
    <t>611247393437</t>
  </si>
  <si>
    <t>EMOM_POWDER_HOPPER_ASM</t>
  </si>
  <si>
    <t>5000348774</t>
  </si>
  <si>
    <t>10611247384333</t>
  </si>
  <si>
    <t>611247 384 336</t>
  </si>
  <si>
    <t>EMOM_COFFEE_OUTLET_VALVE_14MM</t>
  </si>
  <si>
    <t>5000348775</t>
  </si>
  <si>
    <t>10611247384340</t>
  </si>
  <si>
    <t>611247 384 343</t>
  </si>
  <si>
    <t>ETCH_AUGER_ASM</t>
  </si>
  <si>
    <t>5000364223</t>
  </si>
  <si>
    <t>10611247392475</t>
  </si>
  <si>
    <t>611247392478</t>
  </si>
  <si>
    <t>EMOM_HEATING_ELEMENT_1700W_120V</t>
  </si>
  <si>
    <t>5000348777</t>
  </si>
  <si>
    <t>10611247384364</t>
  </si>
  <si>
    <t>611247 384 367</t>
  </si>
  <si>
    <t>EMOM_BREWER_WATER_INLET</t>
  </si>
  <si>
    <t>5000364314</t>
  </si>
  <si>
    <t>10611247393441</t>
  </si>
  <si>
    <t>611247393444</t>
  </si>
  <si>
    <t>EMOM_TOP_COVER</t>
  </si>
  <si>
    <t>5000364313</t>
  </si>
  <si>
    <t>10611247393458</t>
  </si>
  <si>
    <t>611247393451</t>
  </si>
  <si>
    <t>EMOM_RESIDUE_CONTAINER</t>
  </si>
  <si>
    <t>5000364312</t>
  </si>
  <si>
    <t>10611247393465</t>
  </si>
  <si>
    <t>611247393468</t>
  </si>
  <si>
    <t>EMOM_RESIDUE_CONTAINER_CHUTE</t>
  </si>
  <si>
    <t>5000364311</t>
  </si>
  <si>
    <t>10611247393472</t>
  </si>
  <si>
    <t>611247393475</t>
  </si>
  <si>
    <t>EMOM_CASHLESS_PLATE</t>
  </si>
  <si>
    <t>5000364310</t>
  </si>
  <si>
    <t>10611247393489</t>
  </si>
  <si>
    <t>611247393482</t>
  </si>
  <si>
    <t>EMOM_CASHLESS_PLATE_NAYAX</t>
  </si>
  <si>
    <t>5000364309</t>
  </si>
  <si>
    <t>10611247393496</t>
  </si>
  <si>
    <t>611247393499</t>
  </si>
  <si>
    <t>EMOM_CASHLESS_PLATE_COINCO</t>
  </si>
  <si>
    <t>5000364308</t>
  </si>
  <si>
    <t>10611247393502</t>
  </si>
  <si>
    <t>611247393505</t>
  </si>
  <si>
    <t>EMOM_CASHLESS_PLATE_USTECH</t>
  </si>
  <si>
    <t>5000364307</t>
  </si>
  <si>
    <t>10611247393519</t>
  </si>
  <si>
    <t>611247393512</t>
  </si>
  <si>
    <t>EMOM_HOPPER_TO_GRINDER_SEAL</t>
  </si>
  <si>
    <t>5000364306</t>
  </si>
  <si>
    <t>10611247393526</t>
  </si>
  <si>
    <t>611247393529</t>
  </si>
  <si>
    <t>EMOM_SPOUT_SUPPORT</t>
  </si>
  <si>
    <t>5000364305</t>
  </si>
  <si>
    <t>10611247393533</t>
  </si>
  <si>
    <t>611247393536</t>
  </si>
  <si>
    <t>EMOM_CUP_RISER</t>
  </si>
  <si>
    <t>5000348782</t>
  </si>
  <si>
    <t>10611247384401</t>
  </si>
  <si>
    <t>611247 384 404</t>
  </si>
  <si>
    <t>ETCH_POWDER_DIVIDER_WALL</t>
  </si>
  <si>
    <t>5000364245</t>
  </si>
  <si>
    <t>10611247393540</t>
  </si>
  <si>
    <t>611247393543</t>
  </si>
  <si>
    <t>ETCH_EMOM_RESERV_RESTRICTOR</t>
  </si>
  <si>
    <t>5000364304</t>
  </si>
  <si>
    <t>10611247393557</t>
  </si>
  <si>
    <t>611247393550</t>
  </si>
  <si>
    <t>ETCH_SPOUT,_POWDER_DISPENSER</t>
  </si>
  <si>
    <t>5000364303</t>
  </si>
  <si>
    <t>10611247393564</t>
  </si>
  <si>
    <t>611247393567</t>
  </si>
  <si>
    <t>ETCH_EMOM_STEAM_TRAP</t>
  </si>
  <si>
    <t>5000364302</t>
  </si>
  <si>
    <t>10611247393571</t>
  </si>
  <si>
    <t>611247393574</t>
  </si>
  <si>
    <t>EMOM_CUP_RISER_PIVOT</t>
  </si>
  <si>
    <t>5000348789</t>
  </si>
  <si>
    <t>10611247384425</t>
  </si>
  <si>
    <t>611247 384 428</t>
  </si>
  <si>
    <t>EMOM_LEVELLER_FOOT</t>
  </si>
  <si>
    <t>5000364301</t>
  </si>
  <si>
    <t>10611247393588</t>
  </si>
  <si>
    <t>611247393581</t>
  </si>
  <si>
    <t>ETCH_HIGH_VOLUME_ASM</t>
  </si>
  <si>
    <t>5000364224</t>
  </si>
  <si>
    <t>10611247392482</t>
  </si>
  <si>
    <t>611247392485</t>
  </si>
  <si>
    <t>EMOM_RIGHT_MALE_HINGE_BLK</t>
  </si>
  <si>
    <t>5000364300</t>
  </si>
  <si>
    <t>10611247393595</t>
  </si>
  <si>
    <t>611247393598</t>
  </si>
  <si>
    <t>EMOM_HMI_18,5</t>
  </si>
  <si>
    <t>5000364299</t>
  </si>
  <si>
    <t>10611247393601</t>
  </si>
  <si>
    <t>611247393604</t>
  </si>
  <si>
    <t>EMOM_BEAN_HOPPER_LOCK_CAM</t>
  </si>
  <si>
    <t>5000364298</t>
  </si>
  <si>
    <t>10611247393618</t>
  </si>
  <si>
    <t>611247393611</t>
  </si>
  <si>
    <t>ETCH_EMOM_TELEMETRY_MODEM</t>
  </si>
  <si>
    <t>5000348791</t>
  </si>
  <si>
    <t>10611247384449</t>
  </si>
  <si>
    <t>611247 384 442</t>
  </si>
  <si>
    <t>EMOM_INLET_VALVE</t>
  </si>
  <si>
    <t>5000348792</t>
  </si>
  <si>
    <t>10611247384456</t>
  </si>
  <si>
    <t>611247 384 459</t>
  </si>
  <si>
    <t>EMOM_DOOR_LOCK_ASM</t>
  </si>
  <si>
    <t>5000364225</t>
  </si>
  <si>
    <t>10611247392499</t>
  </si>
  <si>
    <t>611247392492</t>
  </si>
  <si>
    <t>EMOM_DOOR_LOCK_3POSITION</t>
  </si>
  <si>
    <t>5000348797</t>
  </si>
  <si>
    <t>10611247384463</t>
  </si>
  <si>
    <t>611247 384 466</t>
  </si>
  <si>
    <t>EMOM_POWER_CORD_STRAIN_RELIEF</t>
  </si>
  <si>
    <t>5000364296</t>
  </si>
  <si>
    <t>10611247393632</t>
  </si>
  <si>
    <t>611247393635</t>
  </si>
  <si>
    <t>ETCH_EMOM_BREWER_MOTOR_ASM</t>
  </si>
  <si>
    <t>5000364295</t>
  </si>
  <si>
    <t>10611247393649</t>
  </si>
  <si>
    <t>611247393642</t>
  </si>
  <si>
    <t>EMOM_LOCK_2POSITION</t>
  </si>
  <si>
    <t>5000364294</t>
  </si>
  <si>
    <t>10611247393656</t>
  </si>
  <si>
    <t>611247393659</t>
  </si>
  <si>
    <t>ETCH_WATER_TANK_BODY_SERV_ASM</t>
  </si>
  <si>
    <t>5000364293</t>
  </si>
  <si>
    <t>10611247393663</t>
  </si>
  <si>
    <t>611247393666</t>
  </si>
  <si>
    <t>ETCH_EMOM_MODEM_ANTENA</t>
  </si>
  <si>
    <t>5000348751</t>
  </si>
  <si>
    <t>10611247383992</t>
  </si>
  <si>
    <t>611247 383 995</t>
  </si>
  <si>
    <t>EMOM_ELECTRONIC_CNTRL_BOARD</t>
  </si>
  <si>
    <t>5000348801</t>
  </si>
  <si>
    <t>10611247384517</t>
  </si>
  <si>
    <t>611247 384 510</t>
  </si>
  <si>
    <t>EMOM_MAIN_POWER_SWITCH</t>
  </si>
  <si>
    <t>5000348802</t>
  </si>
  <si>
    <t>10611247384524</t>
  </si>
  <si>
    <t>611247 384 527</t>
  </si>
  <si>
    <t>ETCH_RETROFIT_TELEMETRY_ASM</t>
  </si>
  <si>
    <t>5000364292</t>
  </si>
  <si>
    <t>10611247393670</t>
  </si>
  <si>
    <t>611247393673</t>
  </si>
  <si>
    <t>ETCH_OVERFLOW_ASM</t>
  </si>
  <si>
    <t>5000364260</t>
  </si>
  <si>
    <t>10611247392819</t>
  </si>
  <si>
    <t>611247392812</t>
  </si>
  <si>
    <t>EMOM_WATER_TANK_ASM</t>
  </si>
  <si>
    <t>5000364273</t>
  </si>
  <si>
    <t>10611247392895</t>
  </si>
  <si>
    <t>611247392898</t>
  </si>
  <si>
    <t>EMOM_WHIPPER_ASM</t>
  </si>
  <si>
    <t>5000364226</t>
  </si>
  <si>
    <t>10611247392505</t>
  </si>
  <si>
    <t>611247392508</t>
  </si>
  <si>
    <t>EMOM_COFFEE_DISPENSER_ASM</t>
  </si>
  <si>
    <t>5000364242</t>
  </si>
  <si>
    <t>10611247392666</t>
  </si>
  <si>
    <t>611247392669</t>
  </si>
  <si>
    <t>EMOM_POWDER_LID_ASM</t>
  </si>
  <si>
    <t>5000364261</t>
  </si>
  <si>
    <t>10611247392826</t>
  </si>
  <si>
    <t>611247392829</t>
  </si>
  <si>
    <t>EMOM_SUB_DOOR_ASM_NO/HMI</t>
  </si>
  <si>
    <t>5000364291</t>
  </si>
  <si>
    <t>10611247393687</t>
  </si>
  <si>
    <t>611247393680</t>
  </si>
  <si>
    <t>EMOM_GRINDER_ASM</t>
  </si>
  <si>
    <t>5000364255</t>
  </si>
  <si>
    <t>10611247392765</t>
  </si>
  <si>
    <t>611247392768</t>
  </si>
  <si>
    <t>EMOM_POWER_INPUT_ASM_US</t>
  </si>
  <si>
    <t>5000364263</t>
  </si>
  <si>
    <t>10611247392840</t>
  </si>
  <si>
    <t>611247392843</t>
  </si>
  <si>
    <t>ETCH_EMOM_RELAY_TCO_ASM</t>
  </si>
  <si>
    <t>5000364290</t>
  </si>
  <si>
    <t>10611247393694</t>
  </si>
  <si>
    <t>611247393697</t>
  </si>
  <si>
    <t>ETCH_WHIPPER_ASM</t>
  </si>
  <si>
    <t>5000364227</t>
  </si>
  <si>
    <t>10611247392512</t>
  </si>
  <si>
    <t>611247392515</t>
  </si>
  <si>
    <t>ETCH_DOOR_ASM</t>
  </si>
  <si>
    <t>5000364252</t>
  </si>
  <si>
    <t>10611247392734</t>
  </si>
  <si>
    <t>611247392737</t>
  </si>
  <si>
    <t>ETCH_COFFEE_DISPENSER_ASM</t>
  </si>
  <si>
    <t>5000364243</t>
  </si>
  <si>
    <t>10611247392673</t>
  </si>
  <si>
    <t>611247392676</t>
  </si>
  <si>
    <t>EMOM_VALVE_PROTECTOR_BLK</t>
  </si>
  <si>
    <t>5000364289</t>
  </si>
  <si>
    <t>10611247393700</t>
  </si>
  <si>
    <t>611247393703</t>
  </si>
  <si>
    <t>EMOM_POWER_INPUT_ASM_CAN</t>
  </si>
  <si>
    <t>5000364262</t>
  </si>
  <si>
    <t>10611247392833</t>
  </si>
  <si>
    <t>611247392836</t>
  </si>
  <si>
    <t>ETCH_BREWER_MOTOR_ADAPT_HRNSS</t>
  </si>
  <si>
    <t>5000364284</t>
  </si>
  <si>
    <t>10611247393717</t>
  </si>
  <si>
    <t>611247393710</t>
  </si>
  <si>
    <t>EMOM_WASTE_CHUTE_ASM</t>
  </si>
  <si>
    <t>5000364228</t>
  </si>
  <si>
    <t>10611247392529</t>
  </si>
  <si>
    <t>611247392522</t>
  </si>
  <si>
    <t>ETCH_MOTOR_RETROFIT_ASM</t>
  </si>
  <si>
    <t>5000364283</t>
  </si>
  <si>
    <t>10611247393724</t>
  </si>
  <si>
    <t>611247393727</t>
  </si>
  <si>
    <t>EMOM_COFFEE_LID_ASM</t>
  </si>
  <si>
    <t>5000364244</t>
  </si>
  <si>
    <t>10611247392680</t>
  </si>
  <si>
    <t>611247392683</t>
  </si>
  <si>
    <t>EMOM_ALCOVE_PREASSEMBLED_ASM</t>
  </si>
  <si>
    <t>5000364276</t>
  </si>
  <si>
    <t>10611247393731</t>
  </si>
  <si>
    <t>611247393734</t>
  </si>
  <si>
    <t>ETCH_FUSE_HOLDER_ASM</t>
  </si>
  <si>
    <t>5000364253</t>
  </si>
  <si>
    <t>10611247392741</t>
  </si>
  <si>
    <t>611247392744</t>
  </si>
  <si>
    <t>ETCH_BUNN_CLEANING_ASM</t>
  </si>
  <si>
    <t>5000364355</t>
  </si>
  <si>
    <t>10611247393748</t>
  </si>
  <si>
    <t>611247393741</t>
  </si>
  <si>
    <t>EMOM_BUNN_CLEANING_ASM</t>
  </si>
  <si>
    <t>5000364356</t>
  </si>
  <si>
    <t>10611247393755</t>
  </si>
  <si>
    <t>611247393758</t>
  </si>
  <si>
    <t>ETCH_EMOM_THERMISTOR_TEMP_PROBE</t>
  </si>
  <si>
    <t>5000364327</t>
  </si>
  <si>
    <t>10611247393298</t>
  </si>
  <si>
    <t>611247393291</t>
  </si>
  <si>
    <t>ETCH_SPOUT_ASM_PACK</t>
  </si>
  <si>
    <t>5000364216</t>
  </si>
  <si>
    <t>10611247392406</t>
  </si>
  <si>
    <t>611247392409</t>
  </si>
  <si>
    <t>ETCH_SPOUT_ASM</t>
  </si>
  <si>
    <t>5000364274</t>
  </si>
  <si>
    <t>10611247393762</t>
  </si>
  <si>
    <t>611247393765</t>
  </si>
  <si>
    <t>ETCH_RMTBREW_ASM</t>
  </si>
  <si>
    <t>5000362317</t>
  </si>
  <si>
    <t>10611247391584</t>
  </si>
  <si>
    <t>611247391587</t>
  </si>
  <si>
    <t>EMOM_RMTBREW_ASM</t>
  </si>
  <si>
    <t>5000362325</t>
  </si>
  <si>
    <t>10611247391607</t>
  </si>
  <si>
    <t>611247391600</t>
  </si>
  <si>
    <t>ETCH_CUP_STAND_GRILL_ASM</t>
  </si>
  <si>
    <t>5000364246</t>
  </si>
  <si>
    <t>10611247392697</t>
  </si>
  <si>
    <t>611247392690</t>
  </si>
  <si>
    <t>ETCH_GROUNDS_CHUTE_ASM</t>
  </si>
  <si>
    <t>5000364256</t>
  </si>
  <si>
    <t>10611247392772</t>
  </si>
  <si>
    <t>611247392775</t>
  </si>
  <si>
    <t>ETCH_GRINDER_ASM</t>
  </si>
  <si>
    <t>5000364254</t>
  </si>
  <si>
    <t>10611247392758</t>
  </si>
  <si>
    <t>611247392751</t>
  </si>
  <si>
    <t>ETCH_DECAL_ASM</t>
  </si>
  <si>
    <t>5000364248</t>
  </si>
  <si>
    <t>10611247392710</t>
  </si>
  <si>
    <t>611247392713</t>
  </si>
  <si>
    <t>ETCH_WATER_TANK_HOSE_ASM</t>
  </si>
  <si>
    <t>5000364265</t>
  </si>
  <si>
    <t>10611247392857</t>
  </si>
  <si>
    <t>611247392850</t>
  </si>
  <si>
    <t>ETCH_WHIPPER_HOSE_ASM</t>
  </si>
  <si>
    <t>5000364267</t>
  </si>
  <si>
    <t>10611247392864</t>
  </si>
  <si>
    <t>611247392867</t>
  </si>
  <si>
    <t>ETCH_EMOM_WATER_TANK_ANN_MNTNC</t>
  </si>
  <si>
    <t>5000364271</t>
  </si>
  <si>
    <t>10611247392888</t>
  </si>
  <si>
    <t>611247392881</t>
  </si>
  <si>
    <t>ETCH_EMOM_WHIPPER_MNTNC_ASM</t>
  </si>
  <si>
    <t>5000364275</t>
  </si>
  <si>
    <t>10611247392901</t>
  </si>
  <si>
    <t>611247392904</t>
  </si>
  <si>
    <t>EMOM_WASTE_CONTAINER_ASM</t>
  </si>
  <si>
    <t>5000364269</t>
  </si>
  <si>
    <t>10611247392871</t>
  </si>
  <si>
    <t>611247392874</t>
  </si>
  <si>
    <t>EMOM_GROUNDS_CHUTE_ASM</t>
  </si>
  <si>
    <t>5000364257</t>
  </si>
  <si>
    <t>10611247392789</t>
  </si>
  <si>
    <t>611247392782</t>
  </si>
  <si>
    <t>EMOM_CUP_STAND_GRILL_ASM</t>
  </si>
  <si>
    <t>5000364247</t>
  </si>
  <si>
    <t>10611247392703</t>
  </si>
  <si>
    <t>611247392706</t>
  </si>
  <si>
    <t>EMOM_BREWER_SPOUT_ASM</t>
  </si>
  <si>
    <t>5000364241</t>
  </si>
  <si>
    <t>10611247392659</t>
  </si>
  <si>
    <t>611247392652</t>
  </si>
  <si>
    <t>EMOM_DECAL_ASM</t>
  </si>
  <si>
    <t>5000364249</t>
  </si>
  <si>
    <t>10611247392727</t>
  </si>
  <si>
    <t>611247392720</t>
  </si>
  <si>
    <t>EMOM_WATER_TANK_HOSE_ASM</t>
  </si>
  <si>
    <t>5000364258</t>
  </si>
  <si>
    <t>10611247392796</t>
  </si>
  <si>
    <t>611247392799</t>
  </si>
  <si>
    <t>EMOM_WHIPPER_HOSE_ASM</t>
  </si>
  <si>
    <t>5000364259</t>
  </si>
  <si>
    <t>10611247392802</t>
  </si>
  <si>
    <t>611247392805</t>
  </si>
  <si>
    <t>ETCH_PRODUCT_WIRING_HRNSS_BNDL</t>
  </si>
  <si>
    <t>5000364229</t>
  </si>
  <si>
    <t>10611247392536</t>
  </si>
  <si>
    <t>611247392539</t>
  </si>
  <si>
    <t>ETCH_HIGH_POWER_WIRING_HRNSS_BNDL</t>
  </si>
  <si>
    <t>5000364230</t>
  </si>
  <si>
    <t>10611247392543</t>
  </si>
  <si>
    <t>611247392546</t>
  </si>
  <si>
    <t>ETCH_SWITCH_HEATER_WIRING_BNDL</t>
  </si>
  <si>
    <t>5000364231</t>
  </si>
  <si>
    <t>10611247392550</t>
  </si>
  <si>
    <t>611247392553</t>
  </si>
  <si>
    <t>ETCH_MISC_WIRING_BNDL</t>
  </si>
  <si>
    <t>5000364232</t>
  </si>
  <si>
    <t>10611247392567</t>
  </si>
  <si>
    <t>611247392560</t>
  </si>
  <si>
    <t>ETCH_EMOM_WPR_MTR_SWTCH_WRNG_BNDL</t>
  </si>
  <si>
    <t>5000364238</t>
  </si>
  <si>
    <t>10611247392628</t>
  </si>
  <si>
    <t>611247392621</t>
  </si>
  <si>
    <t>EMOM_PRDCT_WIRING_HRNSS_BNDL</t>
  </si>
  <si>
    <t>5000364233</t>
  </si>
  <si>
    <t>10611247392574</t>
  </si>
  <si>
    <t>611247392577</t>
  </si>
  <si>
    <t>EMOM_HIGH_POWER_WIRING_HRNSS_BNDL</t>
  </si>
  <si>
    <t>5000364234</t>
  </si>
  <si>
    <t>10611247392581</t>
  </si>
  <si>
    <t>611247392584</t>
  </si>
  <si>
    <t>EMOM_SWITCH_HEATER_WIRING_BNDL</t>
  </si>
  <si>
    <t>5000364235</t>
  </si>
  <si>
    <t>10611247392598</t>
  </si>
  <si>
    <t>611247392591</t>
  </si>
  <si>
    <t>EMOM_MISC_WIRING_BNDL</t>
  </si>
  <si>
    <t>5000364236</t>
  </si>
  <si>
    <t>10611247392604</t>
  </si>
  <si>
    <t>611247392607</t>
  </si>
  <si>
    <t>EMOM_USB_COAXIAL_WIRING_BNDL</t>
  </si>
  <si>
    <t>5000364237</t>
  </si>
  <si>
    <t>10611247392611</t>
  </si>
  <si>
    <t>611247392614</t>
  </si>
  <si>
    <t>EMOM_DOOR_LED_WIRING_HRNSS_BNDL</t>
  </si>
  <si>
    <t>5000364239</t>
  </si>
  <si>
    <t>10611247392635</t>
  </si>
  <si>
    <t>611247392638</t>
  </si>
  <si>
    <t>EMOM_DOOR_MDB_WIRING_HRNSS_BNDL</t>
  </si>
  <si>
    <t>5000364240</t>
  </si>
  <si>
    <t>10611247392642</t>
  </si>
  <si>
    <t>611247392645</t>
  </si>
  <si>
    <t>ETCH_FUSE,15 AMP,250 VAC-U_PACK</t>
  </si>
  <si>
    <t>5000348785</t>
  </si>
  <si>
    <t>10611247384562</t>
  </si>
  <si>
    <t>611247 384 565</t>
  </si>
  <si>
    <t>ETCH_EMOM_LUBRIFILM</t>
  </si>
  <si>
    <t>5000364268</t>
  </si>
  <si>
    <t>10611247393793</t>
  </si>
  <si>
    <t>611247393796</t>
  </si>
  <si>
    <t>5000364266</t>
  </si>
  <si>
    <t>ETCH_EMOM_KEY_X8625_OUTER_V2-3</t>
  </si>
  <si>
    <t>10611247393809</t>
  </si>
  <si>
    <t>611247393802</t>
  </si>
  <si>
    <t>ETCH_SWITCH_ON-OFF</t>
  </si>
  <si>
    <t>5000364251</t>
  </si>
  <si>
    <t>10611247393816</t>
  </si>
  <si>
    <t>611247393819</t>
  </si>
  <si>
    <t>K1500 Spares</t>
  </si>
  <si>
    <t>ASM DRIP TRAY K1500</t>
  </si>
  <si>
    <t>5000204823</t>
  </si>
  <si>
    <t>ASM WATER RESERVOIR K1500</t>
  </si>
  <si>
    <t>5000204824</t>
  </si>
  <si>
    <t>ASM WATER RESERVOIR LID K1500</t>
  </si>
  <si>
    <t>5000204816</t>
  </si>
  <si>
    <t>ASM DRAIN DOOR K1500</t>
  </si>
  <si>
    <t>5000204815</t>
  </si>
  <si>
    <t>ASM DRAIN TUBE PLUG K1500</t>
  </si>
  <si>
    <t>5000204814</t>
  </si>
  <si>
    <t>K2500 Spares</t>
  </si>
  <si>
    <t>K2500 WTR RESERVOIR KIT</t>
  </si>
  <si>
    <t>5000350043</t>
  </si>
  <si>
    <t>ASM TOUCHSCREEN</t>
  </si>
  <si>
    <t>5000358723</t>
  </si>
  <si>
    <t>ASM PUNCTURE MECHANISM</t>
  </si>
  <si>
    <t>5000358724</t>
  </si>
  <si>
    <t>ASM SIDE CAR, DOCK VALVE</t>
  </si>
  <si>
    <t>5000358725</t>
  </si>
  <si>
    <t xml:space="preserve">ASM KCUP POD HOLDER BRWR </t>
  </si>
  <si>
    <t>5000340090</t>
  </si>
  <si>
    <t>10611247380472</t>
  </si>
  <si>
    <t>611247380475</t>
  </si>
  <si>
    <t>ASM INTERNAL PLUMBING</t>
  </si>
  <si>
    <t>5000358726</t>
  </si>
  <si>
    <t>ASM DRIP TRAY</t>
  </si>
  <si>
    <t>5000358727</t>
  </si>
  <si>
    <t>WATER PUMP KIT KEUR BRWR K2500</t>
  </si>
  <si>
    <t>5000362319</t>
  </si>
  <si>
    <t>ASM TOUCH SCREEN 2550</t>
  </si>
  <si>
    <t>5000383220</t>
  </si>
  <si>
    <t>10611247405557</t>
  </si>
  <si>
    <t>611247405550</t>
  </si>
  <si>
    <t>K3000 Spares</t>
  </si>
  <si>
    <t>BASE PLATE AND TRANSFORMER  B3000/K3000</t>
  </si>
  <si>
    <t>5000051216</t>
  </si>
  <si>
    <t>10649645093809</t>
  </si>
  <si>
    <t>649645093802</t>
  </si>
  <si>
    <t>POWER MODULE B3000/K3000</t>
  </si>
  <si>
    <t>MAIN HARNESS  B3000/K3000</t>
  </si>
  <si>
    <t>DISPOSAL BIN  B3000/K3000</t>
  </si>
  <si>
    <t>5000051218</t>
  </si>
  <si>
    <t>HOLDER PIVOT K-CUP  B3000</t>
  </si>
  <si>
    <t>K-CUP HOLDER SPLIT B3000/K3000</t>
  </si>
  <si>
    <t>K-CUP POD CHUTE B3000/K3000</t>
  </si>
  <si>
    <t>5000050231</t>
  </si>
  <si>
    <t>10649645095100</t>
  </si>
  <si>
    <t>649645095103</t>
  </si>
  <si>
    <t>INLET WATER VALVE RPE B3000/K3000</t>
  </si>
  <si>
    <t>K3500 Spares</t>
  </si>
  <si>
    <t>ASM REAR POWER BRACKET K3500</t>
  </si>
  <si>
    <t>5000349989</t>
  </si>
  <si>
    <t>ASM DISPENSE VALVE K3500</t>
  </si>
  <si>
    <t>5000349990</t>
  </si>
  <si>
    <t>ASM COLD WATER PUMP K3500</t>
  </si>
  <si>
    <t>5000349991</t>
  </si>
  <si>
    <t>ASM PUNCTURE MECHANISM K3500</t>
  </si>
  <si>
    <t>5000349992</t>
  </si>
  <si>
    <r>
      <t>(</t>
    </r>
    <r>
      <rPr>
        <i/>
        <sz val="11"/>
        <rFont val="Calibri"/>
        <family val="2"/>
        <scheme val="minor"/>
      </rPr>
      <t>UPPER</t>
    </r>
    <r>
      <rPr>
        <sz val="11"/>
        <rFont val="Calibri"/>
        <family val="2"/>
        <scheme val="minor"/>
      </rPr>
      <t>) ENTRANCE NEEDLE ASSEMBLY (</t>
    </r>
    <r>
      <rPr>
        <i/>
        <sz val="11"/>
        <rFont val="Calibri"/>
        <family val="2"/>
        <scheme val="minor"/>
      </rPr>
      <t>DISTRIBUTED NEEDLE</t>
    </r>
    <r>
      <rPr>
        <sz val="11"/>
        <rFont val="Calibri"/>
        <family val="2"/>
        <scheme val="minor"/>
      </rPr>
      <t xml:space="preserve">)          </t>
    </r>
  </si>
  <si>
    <t>5000362956</t>
  </si>
  <si>
    <t xml:space="preserve">(UPPER) ENTRANCE NEEDLE ASSEMBLY (DISTRIBUTED NEEDLE)          </t>
  </si>
  <si>
    <t>10611247391959</t>
  </si>
  <si>
    <t>611247391952</t>
  </si>
  <si>
    <t>ASM DRIP TRAY K3500</t>
  </si>
  <si>
    <t>5000349994</t>
  </si>
  <si>
    <t xml:space="preserve">ASM PCB MAIN 4.XX SPARE K3500 </t>
  </si>
  <si>
    <t>5000358045</t>
  </si>
  <si>
    <t>10611247389031</t>
  </si>
  <si>
    <t>611247389034</t>
  </si>
  <si>
    <t>ASM HOT WATER TANK K3500</t>
  </si>
  <si>
    <t>5000349995</t>
  </si>
  <si>
    <t>ASM CONTROL PANEL K3500</t>
  </si>
  <si>
    <t>5000349996</t>
  </si>
  <si>
    <t>ASM VENT VALVE K3500</t>
  </si>
  <si>
    <t>5000349997</t>
  </si>
  <si>
    <t>ASM COLD WATER TANK K3500</t>
  </si>
  <si>
    <t>5000349993</t>
  </si>
  <si>
    <t>ASM SIDE PANELS K3500</t>
  </si>
  <si>
    <t>5000364079</t>
  </si>
  <si>
    <t>10611247392291</t>
  </si>
  <si>
    <t>611247392294</t>
  </si>
  <si>
    <t>HOT WATER DISPENSE VALVE B3000/K3000</t>
  </si>
  <si>
    <t>5000051204</t>
  </si>
  <si>
    <t>ASM POD HOLDER PIVOT BLACK K3500</t>
  </si>
  <si>
    <t>5000385620</t>
  </si>
  <si>
    <t>ASM CONTROL PANEL 3550</t>
  </si>
  <si>
    <t>K4500 Spares</t>
  </si>
  <si>
    <t>VALVE, INLET WATER</t>
  </si>
  <si>
    <t>5000366690</t>
  </si>
  <si>
    <t>ASM, CWT SPARE</t>
  </si>
  <si>
    <t>5000366691</t>
  </si>
  <si>
    <t>ASM, AIR PUMP, PURGE (AS0000007495)</t>
  </si>
  <si>
    <t>5000366692</t>
  </si>
  <si>
    <t xml:space="preserve">ASM, AIR PUMP, ANTI FOG (AS0000007496)  </t>
  </si>
  <si>
    <t>5000366889</t>
  </si>
  <si>
    <t>ASM, HWT Spare</t>
  </si>
  <si>
    <t>5000366895</t>
  </si>
  <si>
    <t>ASM, MAIN PCBA &amp; SOFTWARE</t>
  </si>
  <si>
    <t>5000366896</t>
  </si>
  <si>
    <t>ASM,POWDER PCBA</t>
  </si>
  <si>
    <t>5000366897</t>
  </si>
  <si>
    <t>12/24V_POWER_SUPPLY</t>
  </si>
  <si>
    <t>5000366898</t>
  </si>
  <si>
    <t>ASM, FTH</t>
  </si>
  <si>
    <t>5000366899</t>
  </si>
  <si>
    <t>ASM, PRV</t>
  </si>
  <si>
    <t>5000366900</t>
  </si>
  <si>
    <t>MICRO LOAD CELL</t>
  </si>
  <si>
    <t>5000366904</t>
  </si>
  <si>
    <t>Powder Auger motor</t>
  </si>
  <si>
    <t>5000367811</t>
  </si>
  <si>
    <t>MOTOR, 24VDC, WHIPPER</t>
  </si>
  <si>
    <t>5000366905</t>
  </si>
  <si>
    <t>ASM,POWDER WIND</t>
  </si>
  <si>
    <t>5000366927</t>
  </si>
  <si>
    <t>AC VALVE SPARE</t>
  </si>
  <si>
    <t>5000366928</t>
  </si>
  <si>
    <t>DC VALVE SPARE</t>
  </si>
  <si>
    <t>5000366929</t>
  </si>
  <si>
    <t>ASM, MANIFOLD,VALVE SPARE</t>
  </si>
  <si>
    <t>5000366941</t>
  </si>
  <si>
    <t>PUNCTURE MECHANISM SPARE</t>
  </si>
  <si>
    <t>5000366942</t>
  </si>
  <si>
    <t>HMI MODLUE (PT0000010049)</t>
  </si>
  <si>
    <t>5000366952</t>
  </si>
  <si>
    <t>ASM, DISPLAY DOOR (No HMI)</t>
  </si>
  <si>
    <t>5000366953</t>
  </si>
  <si>
    <t>ASM, Cell_MODEM (no sim card)</t>
  </si>
  <si>
    <t>5000366954</t>
  </si>
  <si>
    <t>ASM, WATER PUMP, Spare</t>
  </si>
  <si>
    <t>5000366955</t>
  </si>
  <si>
    <t>ASM, MULTI - NEEDLE WATER PATH</t>
  </si>
  <si>
    <t>5000366956</t>
  </si>
  <si>
    <t>ASM RECOGNITION SPARE</t>
  </si>
  <si>
    <t>5000366957</t>
  </si>
  <si>
    <t>ENTRANCE NEEDLE GASKET, MULTI NEEDLE</t>
  </si>
  <si>
    <t>5000366960</t>
  </si>
  <si>
    <t>ASM, COVER, TOP, PM</t>
  </si>
  <si>
    <t>5000367280</t>
  </si>
  <si>
    <t>POD HOLDER PIVOT</t>
  </si>
  <si>
    <t>5000366962</t>
  </si>
  <si>
    <t>ASSY, POD HOLDER,</t>
  </si>
  <si>
    <t>5000366968</t>
  </si>
  <si>
    <t>ASM, PANEL, BACK</t>
  </si>
  <si>
    <t>5000366969</t>
  </si>
  <si>
    <t>DOOR, POD BIN Spare (no mug tray)</t>
  </si>
  <si>
    <t>5000366970</t>
  </si>
  <si>
    <t xml:space="preserve"> MUG TRAY</t>
  </si>
  <si>
    <t>5000366971</t>
  </si>
  <si>
    <t>ASM,DRIP TRAY, (tray and base)</t>
  </si>
  <si>
    <t>5000366972</t>
  </si>
  <si>
    <t>PANEL,TOP_PANEL</t>
  </si>
  <si>
    <t>5000366973</t>
  </si>
  <si>
    <t xml:space="preserve"> PANEL, SIDE</t>
  </si>
  <si>
    <t>5000366974</t>
  </si>
  <si>
    <t>Cleaning Kit</t>
  </si>
  <si>
    <t>5000366975</t>
  </si>
  <si>
    <t>611247395851</t>
  </si>
  <si>
    <t>10611247395858</t>
  </si>
  <si>
    <t xml:space="preserve">ASM, POWDER BIN,2POUND </t>
  </si>
  <si>
    <t>5000366976</t>
  </si>
  <si>
    <t xml:space="preserve">ASM, POWDER BIN, 3POUND </t>
  </si>
  <si>
    <t>5000366977</t>
  </si>
  <si>
    <t>Asm Dust tray</t>
  </si>
  <si>
    <t>5000366978</t>
  </si>
  <si>
    <t>SM DUST TRAY KEUR BRWR K4500</t>
  </si>
  <si>
    <t>10611247395889</t>
  </si>
  <si>
    <t>611247395882</t>
  </si>
  <si>
    <t>Asm Mixing Bowls</t>
  </si>
  <si>
    <t>5000366979</t>
  </si>
  <si>
    <t>Asm, Manifold lid</t>
  </si>
  <si>
    <t>5000366980</t>
  </si>
  <si>
    <t>TUBE 4.6mmOD X 2.4mmID</t>
  </si>
  <si>
    <t>5000366981</t>
  </si>
  <si>
    <t>TUBING  ODØ24.0 x IDØ16.0</t>
  </si>
  <si>
    <t>5000366982</t>
  </si>
  <si>
    <t>TUBING  ODØ8.0 x IDØ4.0</t>
  </si>
  <si>
    <t>5000366983</t>
  </si>
  <si>
    <t>TUBING  ODØ9.0 x IDØ5.0</t>
  </si>
  <si>
    <t>5000366984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</si>
</sst>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(###\)\ ###\-####"/>
    <numFmt numFmtId="165" formatCode="###,000"/>
    <numFmt numFmtId="166" formatCode="_(&quot;$&quot;* #,##0.00_);_(&quot;$&quot;* \(#,##0.00\);&quot;&quot;;_(@_)"/>
    <numFmt numFmtId="167" formatCode="_(* #,##0_);_(* \(#,##0\);_(* &quot;-&quot;??_);_(@_)"/>
    <numFmt numFmtId="168" formatCode="&quot;$&quot;#,##0.00"/>
  </numFmts>
  <fonts count="1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8"/>
      <color rgb="FF1F497D"/>
      <name val="Verdana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DBE5F1"/>
        <bgColor rgb="FFFFFFFF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10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165" fontId="4" fillId="4" borderId="5" applyNumberFormat="0" applyAlignment="0" applyProtection="0">
      <alignment horizontal="left" vertical="center" indent="1"/>
    </xf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6" fillId="0" borderId="0" applyNumberFormat="0" applyFont="0" applyFill="0" applyBorder="0" applyAlignment="0" applyProtection="0">
      <alignment horizontal="left"/>
    </xf>
  </cellStyleXfs>
  <cellXfs count="77">
    <xf numFmtId="0" fontId="0" fillId="0" borderId="0" xfId="0"/>
    <xf numFmtId="0" fontId="0" fillId="0" borderId="0" xfId="0" applyProtection="1">
      <protection locked="0"/>
    </xf>
    <xf numFmtId="0" fontId="10" fillId="2" borderId="1" xfId="1" applyFont="1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8" fillId="0" borderId="0" xfId="0" applyFont="1" applyProtection="1"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3" fontId="0" fillId="3" borderId="1" xfId="0" applyNumberFormat="1" applyFill="1" applyBorder="1" applyAlignment="1" applyProtection="1">
      <alignment horizontal="center" vertical="center"/>
      <protection locked="0"/>
    </xf>
    <xf numFmtId="0" fontId="3" fillId="3" borderId="1" xfId="2" applyFill="1" applyBorder="1" applyAlignment="1" applyProtection="1">
      <alignment horizontal="center" vertical="center"/>
      <protection locked="0"/>
    </xf>
    <xf numFmtId="14" fontId="0" fillId="3" borderId="1" xfId="0" applyNumberFormat="1" applyFill="1" applyBorder="1" applyAlignment="1">
      <alignment horizontal="center" vertical="center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right"/>
      <protection locked="0"/>
    </xf>
    <xf numFmtId="8" fontId="0" fillId="2" borderId="0" xfId="0" applyNumberFormat="1" applyFill="1" applyProtection="1">
      <protection locked="0"/>
    </xf>
    <xf numFmtId="40" fontId="0" fillId="2" borderId="0" xfId="0" applyNumberFormat="1" applyFill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right" vertical="center"/>
      <protection locked="0"/>
    </xf>
    <xf numFmtId="44" fontId="11" fillId="0" borderId="0" xfId="0" applyNumberFormat="1" applyFont="1" applyProtection="1">
      <protection locked="0"/>
    </xf>
    <xf numFmtId="166" fontId="11" fillId="0" borderId="0" xfId="0" applyNumberFormat="1" applyFont="1" applyProtection="1">
      <protection locked="0"/>
    </xf>
    <xf numFmtId="0" fontId="7" fillId="0" borderId="7" xfId="0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11" fillId="0" borderId="0" xfId="0" applyFont="1" applyAlignment="1">
      <alignment horizontal="left"/>
    </xf>
    <xf numFmtId="2" fontId="0" fillId="6" borderId="0" xfId="6" applyNumberFormat="1" applyFont="1" applyFill="1" applyAlignment="1">
      <alignment horizontal="right"/>
    </xf>
    <xf numFmtId="49" fontId="11" fillId="0" borderId="0" xfId="0" applyNumberFormat="1" applyFont="1" applyAlignment="1">
      <alignment horizontal="left"/>
    </xf>
    <xf numFmtId="1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44" fontId="11" fillId="0" borderId="0" xfId="7" applyFont="1" applyFill="1" applyBorder="1" applyAlignment="1">
      <alignment horizontal="center" vertical="center"/>
    </xf>
    <xf numFmtId="44" fontId="11" fillId="0" borderId="0" xfId="7" applyFont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8" applyFont="1" applyAlignment="1">
      <alignment horizontal="left" vertical="center"/>
    </xf>
    <xf numFmtId="0" fontId="11" fillId="0" borderId="0" xfId="8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1" fillId="0" borderId="0" xfId="9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2" fontId="0" fillId="0" borderId="0" xfId="6" applyNumberFormat="1" applyFont="1" applyAlignment="1">
      <alignment horizontal="right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/>
    <xf numFmtId="49" fontId="0" fillId="0" borderId="0" xfId="0" applyNumberFormat="1" applyAlignment="1">
      <alignment horizontal="left" vertical="center"/>
    </xf>
    <xf numFmtId="1" fontId="0" fillId="0" borderId="0" xfId="0" applyNumberFormat="1" applyAlignment="1">
      <alignment horizontal="center"/>
    </xf>
    <xf numFmtId="2" fontId="7" fillId="5" borderId="7" xfId="6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left"/>
    </xf>
    <xf numFmtId="44" fontId="15" fillId="0" borderId="0" xfId="7" applyFont="1" applyAlignment="1">
      <alignment horizontal="center" vertical="top"/>
    </xf>
    <xf numFmtId="44" fontId="7" fillId="7" borderId="7" xfId="7" applyFont="1" applyFill="1" applyBorder="1" applyAlignment="1">
      <alignment horizontal="center" vertical="center"/>
    </xf>
    <xf numFmtId="2" fontId="0" fillId="6" borderId="0" xfId="6" applyNumberFormat="1" applyFont="1" applyFill="1" applyAlignment="1">
      <alignment horizontal="right" vertical="center"/>
    </xf>
    <xf numFmtId="44" fontId="0" fillId="0" borderId="0" xfId="7" applyFont="1" applyAlignment="1">
      <alignment horizontal="center"/>
    </xf>
    <xf numFmtId="44" fontId="0" fillId="0" borderId="0" xfId="7" applyFont="1" applyBorder="1" applyAlignment="1">
      <alignment horizontal="center"/>
    </xf>
    <xf numFmtId="2" fontId="0" fillId="0" borderId="0" xfId="6" applyNumberFormat="1" applyFont="1" applyBorder="1" applyAlignment="1">
      <alignment horizontal="right" vertical="center"/>
    </xf>
    <xf numFmtId="0" fontId="12" fillId="0" borderId="0" xfId="0" applyFont="1" applyAlignment="1">
      <alignment horizontal="center"/>
    </xf>
    <xf numFmtId="0" fontId="9" fillId="0" borderId="6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49" fontId="11" fillId="0" borderId="0" xfId="0" applyNumberFormat="1" applyFont="1"/>
    <xf numFmtId="49" fontId="11" fillId="0" borderId="0" xfId="8" applyNumberFormat="1" applyFont="1" applyAlignment="1">
      <alignment horizontal="left" vertical="center"/>
    </xf>
    <xf numFmtId="49" fontId="11" fillId="0" borderId="0" xfId="8" applyNumberFormat="1" applyFont="1" applyAlignment="1">
      <alignment horizontal="left" vertical="top"/>
    </xf>
    <xf numFmtId="49" fontId="11" fillId="0" borderId="0" xfId="9" applyNumberFormat="1" applyFont="1" applyFill="1" applyBorder="1" applyAlignment="1">
      <alignment horizontal="left" vertical="center"/>
    </xf>
    <xf numFmtId="0" fontId="7" fillId="0" borderId="8" xfId="0" applyFont="1" applyBorder="1" applyAlignment="1">
      <alignment vertical="center"/>
    </xf>
    <xf numFmtId="0" fontId="0" fillId="0" borderId="0" xfId="0" applyAlignment="1">
      <alignment vertical="center"/>
    </xf>
    <xf numFmtId="44" fontId="0" fillId="0" borderId="0" xfId="0" applyNumberFormat="1" applyAlignment="1">
      <alignment horizontal="center"/>
    </xf>
    <xf numFmtId="167" fontId="11" fillId="0" borderId="0" xfId="6" applyNumberFormat="1" applyFont="1" applyFill="1" applyBorder="1" applyAlignment="1">
      <alignment vertical="center"/>
    </xf>
    <xf numFmtId="167" fontId="0" fillId="0" borderId="0" xfId="6" applyNumberFormat="1" applyFont="1" applyFill="1" applyBorder="1" applyAlignment="1">
      <alignment vertical="center"/>
    </xf>
    <xf numFmtId="49" fontId="11" fillId="0" borderId="0" xfId="0" applyNumberFormat="1" applyFont="1" applyAlignment="1">
      <alignment horizontal="center"/>
    </xf>
    <xf numFmtId="49" fontId="11" fillId="0" borderId="0" xfId="6" applyNumberFormat="1" applyFont="1" applyAlignment="1">
      <alignment horizontal="center"/>
    </xf>
    <xf numFmtId="49" fontId="11" fillId="0" borderId="0" xfId="0" applyNumberFormat="1" applyFont="1" applyAlignment="1">
      <alignment horizontal="center" readingOrder="1"/>
    </xf>
    <xf numFmtId="49" fontId="11" fillId="0" borderId="9" xfId="8" applyNumberFormat="1" applyFont="1" applyBorder="1" applyAlignment="1">
      <alignment horizontal="left" vertical="top"/>
    </xf>
    <xf numFmtId="44" fontId="11" fillId="0" borderId="10" xfId="7" applyFont="1" applyBorder="1" applyAlignment="1">
      <alignment horizontal="center" vertical="center"/>
    </xf>
    <xf numFmtId="168" fontId="16" fillId="0" borderId="9" xfId="7" applyNumberFormat="1" applyFont="1" applyBorder="1" applyAlignment="1">
      <alignment horizontal="center"/>
    </xf>
    <xf numFmtId="0" fontId="0" fillId="9" borderId="0" xfId="0" applyFill="1"/>
    <xf numFmtId="0" fontId="0" fillId="9" borderId="0" xfId="0" applyFill="1" applyAlignment="1">
      <alignment horizontal="center" vertical="center"/>
    </xf>
    <xf numFmtId="0" fontId="0" fillId="9" borderId="0" xfId="0" applyFill="1" applyAlignment="1">
      <alignment horizontal="left"/>
    </xf>
    <xf numFmtId="0" fontId="7" fillId="9" borderId="0" xfId="0" applyFont="1" applyFill="1" applyAlignment="1">
      <alignment horizontal="left"/>
    </xf>
  </cellXfs>
  <cellStyles count="10">
    <cellStyle name="Comma" xfId="6" builtinId="3"/>
    <cellStyle name="Currency" xfId="7" builtinId="4"/>
    <cellStyle name="Hyperlink" xfId="2" builtinId="8"/>
    <cellStyle name="Normal" xfId="0" builtinId="0"/>
    <cellStyle name="Normal 10 2" xfId="1" xr:uid="{C89A0FDA-E138-48B1-98BA-E7A82447C73D}"/>
    <cellStyle name="Normal 2 2" xfId="8" xr:uid="{CC446299-0CB8-427B-88B1-E8621D854BE7}"/>
    <cellStyle name="Normal 3 2" xfId="4" xr:uid="{C7DBCE81-2121-4AE6-BAD1-DE3FB219B159}"/>
    <cellStyle name="Normal 7" xfId="3" xr:uid="{F9008D40-0E7A-424B-8CB9-6F9B53D9A3C5}"/>
    <cellStyle name="PSChar" xfId="9" xr:uid="{0518B65E-5BF6-432F-A77B-B9159586A598}"/>
    <cellStyle name="SAPMemberCell" xfId="5" xr:uid="{20E7B349-1DA4-4C24-96E5-6AC2270E8FAA}"/>
  </cellStyles>
  <dxfs count="10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9" formatCode=";;;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9" formatCode=";;;"/>
    </dxf>
    <dxf>
      <numFmt numFmtId="169" formatCode=";;;"/>
    </dxf>
    <dxf>
      <numFmt numFmtId="169" formatCode=";;;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numFmt numFmtId="169" formatCode=";;;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9" formatCode=";;;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9" formatCode=";;;"/>
    </dxf>
    <dxf>
      <font>
        <color rgb="FF9C5700"/>
      </font>
      <fill>
        <patternFill>
          <bgColor rgb="FFFFEB9C"/>
        </patternFill>
      </fill>
    </dxf>
    <dxf>
      <numFmt numFmtId="169" formatCode=";;;"/>
    </dxf>
    <dxf>
      <numFmt numFmtId="169" formatCode=";;;"/>
    </dxf>
    <dxf>
      <numFmt numFmtId="169" formatCode=";;;"/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6" formatCode="_(&quot;$&quot;* #,##0.00_);_(&quot;$&quot;* \(#,##0.00\);&quot;&quot;;_(@_)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right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textRotation="0" wrapText="0" indent="0" justifyLastLine="0" shrinkToFit="0" readingOrder="0"/>
      <protection locked="0" hidden="0"/>
    </dxf>
  </dxfs>
  <tableStyles count="1" defaultTableStyle="TableStyleMedium2" defaultPivotStyle="PivotStyleLight16">
    <tableStyle name="Invisible" pivot="0" table="0" count="0" xr9:uid="{ED65E722-7293-43FE-AFDA-99D61E7A424B}"/>
  </tableStyles>
  <colors>
    <mruColors>
      <color rgb="FFFEFCD2"/>
      <color rgb="FFFEFAB0"/>
      <color rgb="FFFCF110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95214</xdr:colOff>
      <xdr:row>20</xdr:row>
      <xdr:rowOff>117720</xdr:rowOff>
    </xdr:from>
    <xdr:to>
      <xdr:col>5</xdr:col>
      <xdr:colOff>49904</xdr:colOff>
      <xdr:row>32</xdr:row>
      <xdr:rowOff>143307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482E11C8-4D64-4F36-A3E0-8FF61160C6D3}"/>
            </a:ext>
          </a:extLst>
        </xdr:cNvPr>
        <xdr:cNvGrpSpPr/>
      </xdr:nvGrpSpPr>
      <xdr:grpSpPr>
        <a:xfrm>
          <a:off x="199989" y="4051545"/>
          <a:ext cx="7003190" cy="2311587"/>
          <a:chOff x="187954" y="3328302"/>
          <a:chExt cx="7356870" cy="2186428"/>
        </a:xfrm>
      </xdr:grpSpPr>
      <xdr:sp macro="" textlink="">
        <xdr:nvSpPr>
          <xdr:cNvPr id="8" name="Rectangle 7">
            <a:extLst>
              <a:ext uri="{FF2B5EF4-FFF2-40B4-BE49-F238E27FC236}">
                <a16:creationId xmlns:a16="http://schemas.microsoft.com/office/drawing/2014/main" id="{64B7E81F-9190-470D-A647-A7D7D03499F1}"/>
              </a:ext>
            </a:extLst>
          </xdr:cNvPr>
          <xdr:cNvSpPr/>
        </xdr:nvSpPr>
        <xdr:spPr>
          <a:xfrm>
            <a:off x="4127902" y="3328302"/>
            <a:ext cx="3416922" cy="395654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r"/>
            <a:r>
              <a:rPr lang="en-US" sz="2400" b="1" cap="all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Purchase Order</a:t>
            </a:r>
          </a:p>
        </xdr:txBody>
      </xdr:sp>
      <xdr:sp macro="" textlink="$D$3">
        <xdr:nvSpPr>
          <xdr:cNvPr id="11" name="TextBox 10">
            <a:extLst>
              <a:ext uri="{FF2B5EF4-FFF2-40B4-BE49-F238E27FC236}">
                <a16:creationId xmlns:a16="http://schemas.microsoft.com/office/drawing/2014/main" id="{CD63DE17-ADF5-4A5E-9C24-A487CBFB6021}"/>
              </a:ext>
            </a:extLst>
          </xdr:cNvPr>
          <xdr:cNvSpPr txBox="1"/>
        </xdr:nvSpPr>
        <xdr:spPr>
          <a:xfrm>
            <a:off x="224693" y="4708767"/>
            <a:ext cx="3248268" cy="1953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7D4C309A-C200-4F49-A919-5C7CBD2F026C}" type="TxLink">
              <a:rPr lang="en-US" sz="900" b="0" i="0" u="none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pPr algn="l"/>
              <a:t>Customer #:  </a:t>
            </a:fld>
            <a:endParaRPr lang="en-US" sz="90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$C$2">
        <xdr:nvSpPr>
          <xdr:cNvPr id="12" name="TextBox 11">
            <a:extLst>
              <a:ext uri="{FF2B5EF4-FFF2-40B4-BE49-F238E27FC236}">
                <a16:creationId xmlns:a16="http://schemas.microsoft.com/office/drawing/2014/main" id="{BF624FE4-129F-4A87-9874-1D811AAF9808}"/>
              </a:ext>
            </a:extLst>
          </xdr:cNvPr>
          <xdr:cNvSpPr txBox="1"/>
        </xdr:nvSpPr>
        <xdr:spPr>
          <a:xfrm>
            <a:off x="224693" y="4396152"/>
            <a:ext cx="3248268" cy="34192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fld id="{F003D066-4A82-4BC6-907A-9600F1057322}" type="TxLink">
              <a:rPr lang="en-US" sz="2000" b="0" i="0" u="none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pPr algn="l"/>
              <a:t> </a:t>
            </a:fld>
            <a:endParaRPr lang="en-US" sz="200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$D$18">
        <xdr:nvSpPr>
          <xdr:cNvPr id="13" name="TextBox 12">
            <a:extLst>
              <a:ext uri="{FF2B5EF4-FFF2-40B4-BE49-F238E27FC236}">
                <a16:creationId xmlns:a16="http://schemas.microsoft.com/office/drawing/2014/main" id="{74034281-6720-41D0-B505-3AC1FD60CB16}"/>
              </a:ext>
            </a:extLst>
          </xdr:cNvPr>
          <xdr:cNvSpPr txBox="1"/>
        </xdr:nvSpPr>
        <xdr:spPr>
          <a:xfrm>
            <a:off x="224693" y="4912294"/>
            <a:ext cx="3248268" cy="19538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60F35E3F-2E46-4410-8452-CE2B7EC988CB}" type="TxLink">
              <a:rPr lang="en-US" sz="900" b="0" i="0" u="none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pPr algn="l"/>
              <a:t>Contact Name:  </a:t>
            </a:fld>
            <a:endParaRPr lang="en-US" sz="90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$D$5">
        <xdr:nvSpPr>
          <xdr:cNvPr id="14" name="TextBox 13">
            <a:extLst>
              <a:ext uri="{FF2B5EF4-FFF2-40B4-BE49-F238E27FC236}">
                <a16:creationId xmlns:a16="http://schemas.microsoft.com/office/drawing/2014/main" id="{B162EF45-EBF8-4FF2-9182-1DFAC30B0680}"/>
              </a:ext>
            </a:extLst>
          </xdr:cNvPr>
          <xdr:cNvSpPr txBox="1"/>
        </xdr:nvSpPr>
        <xdr:spPr>
          <a:xfrm>
            <a:off x="224693" y="5115820"/>
            <a:ext cx="3248268" cy="195384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l"/>
            <a:fld id="{A960F412-035D-45B8-BB3E-C4F245246409}" type="TxLink">
              <a:rPr lang="en-US" sz="900" b="0" i="0" u="none" strike="noStrike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pPr marL="0" indent="0" algn="l"/>
              <a:t>Contact Phone #:  </a:t>
            </a:fld>
            <a:endParaRPr lang="en-US" sz="900" b="0" i="0" u="none" strike="noStrike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  <xdr:sp macro="" textlink="$D$7">
        <xdr:nvSpPr>
          <xdr:cNvPr id="15" name="TextBox 14">
            <a:extLst>
              <a:ext uri="{FF2B5EF4-FFF2-40B4-BE49-F238E27FC236}">
                <a16:creationId xmlns:a16="http://schemas.microsoft.com/office/drawing/2014/main" id="{4A9887B7-9A5A-43A8-A996-C5FECE2A3AAE}"/>
              </a:ext>
            </a:extLst>
          </xdr:cNvPr>
          <xdr:cNvSpPr txBox="1"/>
        </xdr:nvSpPr>
        <xdr:spPr>
          <a:xfrm>
            <a:off x="224693" y="5319345"/>
            <a:ext cx="3248268" cy="19538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marL="0" indent="0" algn="l"/>
            <a:fld id="{23F1BB44-F178-41AD-80F7-9C06CA10DA7D}" type="TxLink">
              <a:rPr lang="en-US" sz="900" b="0" i="0" u="none" strike="noStrike">
                <a:solidFill>
                  <a:srgbClr val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pPr marL="0" indent="0" algn="l"/>
              <a:t>Contact Email:  </a:t>
            </a:fld>
            <a:endParaRPr lang="en-US" sz="900" b="0" i="0" u="none" strike="noStrike">
              <a:solidFill>
                <a:srgbClr val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xdr:txBody>
      </xdr:sp>
      <xdr:pic>
        <xdr:nvPicPr>
          <xdr:cNvPr id="17" name="Picture 16">
            <a:extLst>
              <a:ext uri="{FF2B5EF4-FFF2-40B4-BE49-F238E27FC236}">
                <a16:creationId xmlns:a16="http://schemas.microsoft.com/office/drawing/2014/main" id="{1AA5B5DB-C56D-4C3E-A732-93153F1B94D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87954" y="3361650"/>
            <a:ext cx="2569308" cy="787419"/>
          </a:xfrm>
          <a:prstGeom prst="rect">
            <a:avLst/>
          </a:prstGeom>
        </xdr:spPr>
      </xdr:pic>
      <xdr:sp macro="" textlink="$D$17">
        <xdr:nvSpPr>
          <xdr:cNvPr id="18" name="TextBox 17">
            <a:extLst>
              <a:ext uri="{FF2B5EF4-FFF2-40B4-BE49-F238E27FC236}">
                <a16:creationId xmlns:a16="http://schemas.microsoft.com/office/drawing/2014/main" id="{5D6BBDD5-E7D7-4FC2-91AE-C5FAD7F581AB}"/>
              </a:ext>
            </a:extLst>
          </xdr:cNvPr>
          <xdr:cNvSpPr txBox="1"/>
        </xdr:nvSpPr>
        <xdr:spPr>
          <a:xfrm>
            <a:off x="4592922" y="3699342"/>
            <a:ext cx="2787623" cy="1953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6CF5A801-4A42-4DF2-A94C-214F0723074B}" type="TxLink">
              <a:rPr lang="en-US" sz="1100" b="0" i="0" u="none" strike="noStrike">
                <a:solidFill>
                  <a:schemeClr val="tx1"/>
                </a:solidFill>
                <a:latin typeface="Arial"/>
                <a:cs typeface="Arial"/>
              </a:rPr>
              <a:pPr algn="l"/>
              <a:t>PO #:  </a:t>
            </a:fld>
            <a:endParaRPr lang="en-US" sz="9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$D$15">
        <xdr:nvSpPr>
          <xdr:cNvPr id="19" name="TextBox 18">
            <a:extLst>
              <a:ext uri="{FF2B5EF4-FFF2-40B4-BE49-F238E27FC236}">
                <a16:creationId xmlns:a16="http://schemas.microsoft.com/office/drawing/2014/main" id="{D5E52EEE-8708-4B53-B230-8076A6487ADF}"/>
              </a:ext>
            </a:extLst>
          </xdr:cNvPr>
          <xdr:cNvSpPr txBox="1"/>
        </xdr:nvSpPr>
        <xdr:spPr>
          <a:xfrm>
            <a:off x="4592922" y="3867861"/>
            <a:ext cx="2787623" cy="1953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BD327460-67BF-4CAC-B87B-DD2B1BD474FF}" type="TxLink">
              <a:rPr lang="en-US" sz="1100" b="0" i="0" u="none" strike="noStrike">
                <a:solidFill>
                  <a:schemeClr val="tx1"/>
                </a:solidFill>
                <a:latin typeface="Arial"/>
                <a:cs typeface="Arial"/>
              </a:rPr>
              <a:pPr algn="l"/>
              <a:t>Order Date:  11/07/2025</a:t>
            </a:fld>
            <a:endParaRPr lang="en-US" sz="9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$D$16">
        <xdr:nvSpPr>
          <xdr:cNvPr id="20" name="TextBox 19">
            <a:extLst>
              <a:ext uri="{FF2B5EF4-FFF2-40B4-BE49-F238E27FC236}">
                <a16:creationId xmlns:a16="http://schemas.microsoft.com/office/drawing/2014/main" id="{A0332828-1E4D-4958-B8AF-11E9E10AFB65}"/>
              </a:ext>
            </a:extLst>
          </xdr:cNvPr>
          <xdr:cNvSpPr txBox="1"/>
        </xdr:nvSpPr>
        <xdr:spPr>
          <a:xfrm>
            <a:off x="4586365" y="4036381"/>
            <a:ext cx="2847837" cy="1953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4DC667C9-E7C8-408A-A2D5-62BCCB743B12}" type="TxLink">
              <a:rPr lang="en-US" sz="1100" b="0" i="0" u="none" strike="noStrike">
                <a:solidFill>
                  <a:schemeClr val="tx1"/>
                </a:solidFill>
                <a:latin typeface="Arial"/>
                <a:cs typeface="Arial"/>
              </a:rPr>
              <a:pPr algn="l"/>
              <a:t>Requested Delivery Date: </a:t>
            </a:fld>
            <a:endParaRPr lang="en-US" sz="9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ED4F28B0-8774-4C1A-AEAD-B6664EA8C9C3}"/>
              </a:ext>
            </a:extLst>
          </xdr:cNvPr>
          <xdr:cNvSpPr txBox="1"/>
        </xdr:nvSpPr>
        <xdr:spPr>
          <a:xfrm>
            <a:off x="4386386" y="4342421"/>
            <a:ext cx="3121667" cy="19538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Ship To: </a:t>
            </a:r>
          </a:p>
        </xdr:txBody>
      </xdr:sp>
      <xdr:sp macro="" textlink="$D$12">
        <xdr:nvSpPr>
          <xdr:cNvPr id="22" name="TextBox 21">
            <a:extLst>
              <a:ext uri="{FF2B5EF4-FFF2-40B4-BE49-F238E27FC236}">
                <a16:creationId xmlns:a16="http://schemas.microsoft.com/office/drawing/2014/main" id="{E61DCF9B-2C23-4814-889F-072AE79D9B78}"/>
              </a:ext>
            </a:extLst>
          </xdr:cNvPr>
          <xdr:cNvSpPr txBox="1"/>
        </xdr:nvSpPr>
        <xdr:spPr>
          <a:xfrm>
            <a:off x="4551295" y="4537806"/>
            <a:ext cx="2940538" cy="972040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fld id="{90A7785F-C5F8-4E1A-B6AE-F1E836A07365}" type="TxLink">
              <a:rPr lang="en-US" sz="1100" b="0" i="0" u="none" strike="noStrike">
                <a:solidFill>
                  <a:srgbClr val="000000"/>
                </a:solidFill>
                <a:latin typeface="Arial"/>
                <a:cs typeface="Arial"/>
              </a:rPr>
              <a:pPr algn="l"/>
              <a:t>
</a:t>
            </a:fld>
            <a:endParaRPr lang="en-US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 editAs="absolute">
    <xdr:from>
      <xdr:col>8</xdr:col>
      <xdr:colOff>198647</xdr:colOff>
      <xdr:row>0</xdr:row>
      <xdr:rowOff>308539</xdr:rowOff>
    </xdr:from>
    <xdr:to>
      <xdr:col>13</xdr:col>
      <xdr:colOff>505742</xdr:colOff>
      <xdr:row>13</xdr:row>
      <xdr:rowOff>88204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476533F4-516C-44DB-9633-8B3C80C6DDD2}"/>
            </a:ext>
          </a:extLst>
        </xdr:cNvPr>
        <xdr:cNvSpPr txBox="1"/>
      </xdr:nvSpPr>
      <xdr:spPr>
        <a:xfrm>
          <a:off x="10520360" y="310444"/>
          <a:ext cx="3308529" cy="2290032"/>
        </a:xfrm>
        <a:prstGeom prst="rect">
          <a:avLst/>
        </a:prstGeom>
        <a:solidFill>
          <a:srgbClr val="FEFCD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50" b="1">
              <a:latin typeface="Arial" panose="020B0604020202020204" pitchFamily="34" charset="0"/>
              <a:cs typeface="Arial" panose="020B0604020202020204" pitchFamily="34" charset="0"/>
            </a:rPr>
            <a:t>Order Form Instructions:</a:t>
          </a:r>
        </a:p>
        <a:p>
          <a:endParaRPr lang="en-US" sz="200" b="1">
            <a:latin typeface="Arial" panose="020B0604020202020204" pitchFamily="34" charset="0"/>
            <a:cs typeface="Arial" panose="020B0604020202020204" pitchFamily="34" charset="0"/>
          </a:endParaRPr>
        </a:p>
        <a:p>
          <a:pPr lvl="0"/>
          <a:r>
            <a:rPr lang="en-US" sz="950">
              <a:latin typeface="Arial" panose="020B0604020202020204" pitchFamily="34" charset="0"/>
              <a:cs typeface="Arial" panose="020B0604020202020204" pitchFamily="34" charset="0"/>
            </a:rPr>
            <a:t>1.</a:t>
          </a:r>
          <a:r>
            <a:rPr lang="en-US" sz="95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950">
              <a:latin typeface="Arial" panose="020B0604020202020204" pitchFamily="34" charset="0"/>
              <a:cs typeface="Arial" panose="020B0604020202020204" pitchFamily="34" charset="0"/>
            </a:rPr>
            <a:t>Fill</a:t>
          </a:r>
          <a:r>
            <a:rPr lang="en-US" sz="950" baseline="0">
              <a:latin typeface="Arial" panose="020B0604020202020204" pitchFamily="34" charset="0"/>
              <a:cs typeface="Arial" panose="020B0604020202020204" pitchFamily="34" charset="0"/>
            </a:rPr>
            <a:t> out account information in cells C2 through C17.</a:t>
          </a:r>
        </a:p>
        <a:p>
          <a:pPr lvl="0"/>
          <a:endParaRPr lang="en-US" sz="2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lvl="0"/>
          <a:r>
            <a:rPr lang="en-US" sz="800" baseline="0">
              <a:solidFill>
                <a:schemeClr val="accent6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≈Time-saver tip: Save this order form with your account information entered in cells C2 - C14 as a template for future orders. </a:t>
          </a:r>
        </a:p>
        <a:p>
          <a:pPr lvl="0"/>
          <a:endParaRPr lang="en-US" sz="400" baseline="0">
            <a:solidFill>
              <a:schemeClr val="accent6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lvl="0"/>
          <a:r>
            <a:rPr lang="en-US" sz="952" baseline="0">
              <a:latin typeface="Arial" panose="020B0604020202020204" pitchFamily="34" charset="0"/>
              <a:cs typeface="Arial" panose="020B0604020202020204" pitchFamily="34" charset="0"/>
            </a:rPr>
            <a:t>2. Browse </a:t>
          </a:r>
          <a:r>
            <a:rPr lang="en-US" sz="952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catalog worksheet tab,</a:t>
          </a:r>
          <a:r>
            <a:rPr lang="en-US" sz="952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952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entering the desired order quantity in the "</a:t>
          </a:r>
          <a:r>
            <a:rPr lang="en-US" sz="952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Enter Quantity To Add to PO</a:t>
          </a:r>
          <a:r>
            <a:rPr lang="en-US" sz="952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"</a:t>
          </a:r>
          <a:r>
            <a:rPr lang="en-US" sz="952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952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column E for all needed items. </a:t>
          </a:r>
        </a:p>
        <a:p>
          <a:pPr lvl="0"/>
          <a:endParaRPr lang="en-US" sz="2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lvl="0"/>
          <a:r>
            <a:rPr lang="en-US" sz="800" baseline="0">
              <a:solidFill>
                <a:schemeClr val="accent6">
                  <a:lumMod val="75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≈Time-saver tip: In the catalog, you can search by brand, product name, etc. to find your desired items. </a:t>
          </a:r>
        </a:p>
        <a:p>
          <a:pPr lvl="0"/>
          <a:endParaRPr lang="en-US" sz="400" baseline="0">
            <a:solidFill>
              <a:schemeClr val="accent6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lvl="0"/>
          <a:r>
            <a:rPr lang="en-US" sz="95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Wingdings" panose="05000000000000000000" pitchFamily="2" charset="2"/>
            </a:rPr>
            <a:t>3. </a:t>
          </a:r>
          <a:r>
            <a:rPr lang="en-US" sz="950" baseline="0">
              <a:latin typeface="Arial" panose="020B0604020202020204" pitchFamily="34" charset="0"/>
              <a:cs typeface="Arial" panose="020B0604020202020204" pitchFamily="34" charset="0"/>
            </a:rPr>
            <a:t>Quantities entered to add to PO must be divisable by the Qty Increment (column K) for each material. </a:t>
          </a:r>
        </a:p>
        <a:p>
          <a:pPr lvl="0"/>
          <a:endParaRPr lang="en-US" sz="4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5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sym typeface="Wingdings" panose="05000000000000000000" pitchFamily="2" charset="2"/>
            </a:rPr>
            <a:t>4. Save</a:t>
          </a:r>
          <a:r>
            <a:rPr lang="en-US" sz="95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this worksheet as a PDF and email to </a:t>
          </a:r>
          <a:r>
            <a:rPr lang="en-US" sz="950" b="1" baseline="0">
              <a:solidFill>
                <a:srgbClr val="0070C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orders@kdrp.com</a:t>
          </a:r>
          <a:r>
            <a:rPr lang="en-US" sz="95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or your </a:t>
          </a:r>
          <a:r>
            <a:rPr lang="en-US" sz="950" b="1" baseline="0">
              <a:solidFill>
                <a:srgbClr val="0070C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Order Managment Rep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000">
            <a:effectLst/>
          </a:endParaRPr>
        </a:p>
      </xdr:txBody>
    </xdr:sp>
    <xdr:clientData/>
  </xdr:twoCellAnchor>
  <xdr:twoCellAnchor editAs="oneCell">
    <xdr:from>
      <xdr:col>1</xdr:col>
      <xdr:colOff>228600</xdr:colOff>
      <xdr:row>0</xdr:row>
      <xdr:rowOff>7075</xdr:rowOff>
    </xdr:from>
    <xdr:to>
      <xdr:col>1</xdr:col>
      <xdr:colOff>809625</xdr:colOff>
      <xdr:row>0</xdr:row>
      <xdr:rowOff>287283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6AFD8CC-7B14-46EC-ADAE-47A03E794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6550" y="7075"/>
          <a:ext cx="582930" cy="27639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F069B9-9A42-4A97-A80A-4C36668833A0}" name="PurchaseOrderLines" displayName="PurchaseOrderLines" ref="B39:I117" headerRowDxfId="100" dataDxfId="99" totalsRowDxfId="98">
  <autoFilter ref="B39:I117" xr:uid="{8CF069B9-9A42-4A97-A80A-4C36668833A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8248ABD2-26EF-44E7-86BB-89A5039E6EEC}" name="Material" totalsRowLabel="Total" dataDxfId="97">
      <calculatedColumnFormula>IFERROR(VLOOKUP(ROW()-39,'CATALOG'!A:F,6,FALSE),"")</calculatedColumnFormula>
    </tableColumn>
    <tableColumn id="2" xr3:uid="{501D81D2-CF85-4CDE-AC00-BBD1C67FD568}" name="Description" dataDxfId="96">
      <calculatedColumnFormula>IF(PurchaseOrderLines[[#This Row],[Material]]="","",INDEX(Catalog[Material Description],MATCH(PurchaseOrderLines[[#This Row],[Material]],Catalog[Material '#],0)))</calculatedColumnFormula>
    </tableColumn>
    <tableColumn id="3" xr3:uid="{5F376D0E-68D7-48C8-AC32-DDBAC2F14BFB}" name="Qty" totalsRowFunction="sum" dataDxfId="95">
      <calculatedColumnFormula>IF(PurchaseOrderLines[[#This Row],[Material]]="","",INDEX(Catalog[Enter Quantity To Add to PO],MATCH(PurchaseOrderLines[[#This Row],[Material]],Catalog[Material '#],0)))</calculatedColumnFormula>
    </tableColumn>
    <tableColumn id="4" xr3:uid="{665AB505-BDAE-4B46-AECA-C912AF605F4E}" name="UOM" dataDxfId="94" totalsRowDxfId="93">
      <calculatedColumnFormula>IF(PurchaseOrderLines[[#This Row],[Material]]="","",INDEX(Catalog[UOM],MATCH(PurchaseOrderLines[[#This Row],[Material]],Catalog[Material '#],0)))</calculatedColumnFormula>
    </tableColumn>
    <tableColumn id="5" xr3:uid="{299BE919-638E-477D-B264-80BACE76369B}" name="Unit Price" dataDxfId="92">
      <calculatedColumnFormula>IF(PurchaseOrderLines[[#This Row],[Material]]="","",INDEX(Catalog[[Base]:[Efficient]],MATCH(PurchaseOrderLines[[#This Row],[Material]],Catalog[Material '#],0),MATCH(Pricing_Bracket,Catalog[[#Headers],[Base]:[Efficient]],0)))</calculatedColumnFormula>
    </tableColumn>
    <tableColumn id="6" xr3:uid="{4B7A3F40-2B09-4947-8C90-0A273FC6C68F}" name="Total" totalsRowFunction="sum" dataDxfId="91" totalsRowDxfId="90">
      <calculatedColumnFormula>IF(PurchaseOrderLines[[#This Row],[Material]]="",0,PurchaseOrderLines[[#This Row],[Qty]]*PurchaseOrderLines[[#This Row],[Unit Price]])</calculatedColumnFormula>
    </tableColumn>
    <tableColumn id="7" xr3:uid="{CB36380A-4E75-487F-959C-517E3A93C801}" name="Qty Increment" dataDxfId="89" totalsRowDxfId="88">
      <calculatedColumnFormula>IF(PurchaseOrderLines[[#This Row],[Material]]="","",INDEX(Catalog[MOQ/Qty Increments],MATCH(PurchaseOrderLines[[#This Row],[Material]],Catalog[Material '#],0)))</calculatedColumnFormula>
    </tableColumn>
    <tableColumn id="8" xr3:uid="{1AD6508F-8683-4C17-92D8-A5D35DCB8D4F}" name="Pallets" dataDxfId="87" totalsRowDxfId="86">
      <calculatedColumnFormula>IFERROR(PurchaseOrderLines[[#This Row],[Qty]]/IF(PurchaseOrderLines[[#This Row],[Material]]="","",INDEX(Catalog[Pallet],MATCH(PurchaseOrderLines[[#This Row],[Material]],Catalog[Material '#],0))),0)</calculatedColumnFormula>
    </tableColumn>
  </tableColumns>
  <tableStyleInfo name="TableStyleLight8" showFirstColumn="0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97315F-B1A4-48E6-BB14-6C47178A483E}" name="Catalog" displayName="Catalog" ref="B1:Q471" totalsRowShown="0" headerRowDxfId="85" dataDxfId="84">
  <autoFilter ref="B1:Q471" xr:uid="{B897315F-B1A4-48E6-BB14-6C47178A483E}"/>
  <tableColumns count="16">
    <tableColumn id="1" xr3:uid="{CA62FAEA-667D-4909-8D7A-6D8D782C6953}" name="Category" dataDxfId="83"/>
    <tableColumn id="2" xr3:uid="{737B784D-12BA-4E26-9FAC-364F151B8A32}" name="Brand" dataDxfId="82"/>
    <tableColumn id="14" xr3:uid="{C0DEDD92-4E7F-45A5-A129-8D9522E3DDF6}" name="Description" dataDxfId="81"/>
    <tableColumn id="6" xr3:uid="{8F66EBE3-C5B8-4745-A330-4CAC8BDEEE3B}" name="Enter Quantity To Add to PO" dataDxfId="80" dataCellStyle="Comma"/>
    <tableColumn id="19" xr3:uid="{2307EF35-477F-48BB-8FF3-ACF59EB45EB2}" name="Material #" dataDxfId="79"/>
    <tableColumn id="3" xr3:uid="{BF022737-F2FF-4D4F-B0C4-18D2E9A49E92}" name="Material Description" dataDxfId="78"/>
    <tableColumn id="4" xr3:uid="{9F7A7242-DE1D-483D-BF8F-E9AD7E4078AF}" name="Boxes/Packs per Case" dataDxfId="77"/>
    <tableColumn id="5" xr3:uid="{006104BE-8732-430C-A92E-F3623626B882}" name="Count/Size of Box/Pack" dataDxfId="76"/>
    <tableColumn id="7" xr3:uid="{72C4D990-690F-4D8C-80B5-63D824B76E6B}" name="UOM" dataDxfId="75"/>
    <tableColumn id="8" xr3:uid="{8C7D9960-8843-4457-801C-7161EA52641E}" name="MOQ/Qty Increments" dataDxfId="74"/>
    <tableColumn id="9" xr3:uid="{512FB3F1-4011-447A-BF94-2A62093A8E35}" name="Pallet" dataDxfId="73"/>
    <tableColumn id="10" xr3:uid="{9F50BD9A-CD37-46F0-A64F-1FF2607EA167}" name="Pallet Calc" dataDxfId="72"/>
    <tableColumn id="11" xr3:uid="{C95F08CF-149A-49E9-98D6-7AC26C88C579}" name="Base" dataDxfId="71" dataCellStyle="Currency"/>
    <tableColumn id="15" xr3:uid="{2042337A-EEC2-4B42-8ACC-483B63098846}" name="Efficient" dataDxfId="70" dataCellStyle="Currency"/>
    <tableColumn id="16" xr3:uid="{6E5BA430-060F-4CAB-A3FB-FECC915ACED9}" name="14-Digit" dataDxfId="69"/>
    <tableColumn id="17" xr3:uid="{336AD431-A71B-4B97-AF8C-773204D53794}" name="UPC" dataDxfId="6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8137C-DECC-4743-9628-D7EB2B03ABB9}">
  <sheetPr codeName="Sheet2">
    <pageSetUpPr fitToPage="1"/>
  </sheetPr>
  <dimension ref="B1:I117"/>
  <sheetViews>
    <sheetView zoomScaleNormal="100" workbookViewId="0">
      <selection activeCell="E9" sqref="E9"/>
    </sheetView>
  </sheetViews>
  <sheetFormatPr defaultColWidth="8.5703125" defaultRowHeight="15" x14ac:dyDescent="0.25"/>
  <cols>
    <col min="1" max="1" width="1.5703125" style="1" customWidth="1"/>
    <col min="2" max="2" width="30.28515625" style="1" customWidth="1"/>
    <col min="3" max="3" width="60.42578125" style="1" customWidth="1"/>
    <col min="4" max="4" width="8.140625" style="1" bestFit="1" customWidth="1"/>
    <col min="5" max="5" width="6.85546875" style="1" customWidth="1"/>
    <col min="6" max="6" width="11.5703125" style="1" customWidth="1"/>
    <col min="7" max="7" width="15.140625" style="1" customWidth="1"/>
    <col min="8" max="8" width="13.5703125" style="1" bestFit="1" customWidth="1"/>
    <col min="9" max="16" width="8.5703125" style="1"/>
    <col min="17" max="17" width="8.5703125" style="1" customWidth="1"/>
    <col min="18" max="16384" width="8.5703125" style="1"/>
  </cols>
  <sheetData>
    <row r="1" spans="2:4" ht="25.35" customHeight="1" x14ac:dyDescent="0.25">
      <c r="B1" s="57" t="s">
        <v>0</v>
      </c>
      <c r="C1" s="56"/>
    </row>
    <row r="2" spans="2:4" x14ac:dyDescent="0.25">
      <c r="B2" s="2" t="s">
        <v>1</v>
      </c>
      <c r="C2" s="3"/>
      <c r="D2" s="4"/>
    </row>
    <row r="3" spans="2:4" x14ac:dyDescent="0.25">
      <c r="B3" s="2" t="s">
        <v>2</v>
      </c>
      <c r="C3" s="3"/>
      <c r="D3" s="4" t="str">
        <f>B3&amp;" "&amp;C3</f>
        <v xml:space="preserve">Customer #:  </v>
      </c>
    </row>
    <row r="4" spans="2:4" x14ac:dyDescent="0.25">
      <c r="B4" s="2" t="s">
        <v>3</v>
      </c>
      <c r="C4" s="3"/>
      <c r="D4" s="4" t="str">
        <f>B4&amp;" "&amp;C4</f>
        <v xml:space="preserve">Contact Name:  </v>
      </c>
    </row>
    <row r="5" spans="2:4" x14ac:dyDescent="0.25">
      <c r="B5" s="2" t="s">
        <v>4</v>
      </c>
      <c r="C5" s="5"/>
      <c r="D5" s="4" t="str">
        <f>B5&amp;" "&amp;IF(C5="","",TEXT(C5,"(###) ###-####")&amp;IF(C6="",""," Ext. "&amp;C6))</f>
        <v xml:space="preserve">Contact Phone #:  </v>
      </c>
    </row>
    <row r="6" spans="2:4" x14ac:dyDescent="0.25">
      <c r="B6" s="2" t="s">
        <v>5</v>
      </c>
      <c r="C6" s="6"/>
      <c r="D6" s="4"/>
    </row>
    <row r="7" spans="2:4" x14ac:dyDescent="0.25">
      <c r="B7" s="2" t="s">
        <v>6</v>
      </c>
      <c r="C7" s="7"/>
      <c r="D7" s="4" t="str">
        <f>B7&amp;" "&amp;C7</f>
        <v xml:space="preserve">Contact Email:  </v>
      </c>
    </row>
    <row r="8" spans="2:4" x14ac:dyDescent="0.25">
      <c r="B8" s="2" t="s">
        <v>7</v>
      </c>
      <c r="C8" s="3"/>
      <c r="D8" s="4"/>
    </row>
    <row r="9" spans="2:4" x14ac:dyDescent="0.25">
      <c r="B9" s="2" t="s">
        <v>8</v>
      </c>
      <c r="C9" s="3"/>
      <c r="D9" s="4"/>
    </row>
    <row r="10" spans="2:4" x14ac:dyDescent="0.25">
      <c r="B10" s="2" t="s">
        <v>9</v>
      </c>
      <c r="C10" s="3"/>
      <c r="D10" s="4"/>
    </row>
    <row r="11" spans="2:4" x14ac:dyDescent="0.25">
      <c r="B11" s="2" t="s">
        <v>10</v>
      </c>
      <c r="C11" s="3"/>
      <c r="D11" s="4"/>
    </row>
    <row r="12" spans="2:4" x14ac:dyDescent="0.25">
      <c r="B12" s="2" t="s">
        <v>11</v>
      </c>
      <c r="C12" s="3"/>
      <c r="D12" s="4" t="str">
        <f>C9&amp;"
"&amp;C10&amp;"
"&amp;C11&amp;"
"&amp;C12&amp;"
"&amp;D13</f>
        <v xml:space="preserve">
</v>
      </c>
    </row>
    <row r="13" spans="2:4" x14ac:dyDescent="0.25">
      <c r="B13" s="2" t="s">
        <v>12</v>
      </c>
      <c r="C13" s="5"/>
      <c r="D13" s="4" t="str">
        <f>IF(C13="","",TEXT(C13,"(###) ###-####")&amp;IF(C14="",""," Ext. "&amp;C14))</f>
        <v/>
      </c>
    </row>
    <row r="14" spans="2:4" x14ac:dyDescent="0.25">
      <c r="B14" s="2" t="s">
        <v>13</v>
      </c>
      <c r="C14" s="6"/>
      <c r="D14" s="4"/>
    </row>
    <row r="15" spans="2:4" x14ac:dyDescent="0.25">
      <c r="B15" s="2" t="s">
        <v>14</v>
      </c>
      <c r="C15" s="8"/>
      <c r="D15" s="4" t="str">
        <f ca="1">IF(C15="",B15&amp;" "&amp;TEXT(TODAY(),"mm/dd/yyyy"),B15&amp;" "&amp;TEXT(C15,"mm/dd/yyyy"))</f>
        <v>Order Date:  11/07/2025</v>
      </c>
    </row>
    <row r="16" spans="2:4" x14ac:dyDescent="0.25">
      <c r="B16" s="2" t="s">
        <v>15</v>
      </c>
      <c r="C16" s="8"/>
      <c r="D16" s="4" t="str">
        <f>IF(C16="",B16,B16&amp;" "&amp;TEXT(C16,"mm/dd/yyyy"))</f>
        <v xml:space="preserve">Requested Delivery Date: </v>
      </c>
    </row>
    <row r="17" spans="2:7" x14ac:dyDescent="0.25">
      <c r="B17" s="2" t="s">
        <v>16</v>
      </c>
      <c r="C17" s="3"/>
      <c r="D17" s="4" t="str">
        <f>B17&amp;" "&amp;C17</f>
        <v xml:space="preserve">PO #:  </v>
      </c>
    </row>
    <row r="18" spans="2:7" x14ac:dyDescent="0.25">
      <c r="D18" s="4" t="str">
        <f>B4&amp;" "&amp;C4</f>
        <v xml:space="preserve">Contact Name:  </v>
      </c>
    </row>
    <row r="19" spans="2:7" x14ac:dyDescent="0.25">
      <c r="D19" s="4" t="str">
        <f>B5&amp;" "&amp;C5</f>
        <v xml:space="preserve">Contact Phone #:  </v>
      </c>
    </row>
    <row r="20" spans="2:7" x14ac:dyDescent="0.25">
      <c r="C20" s="4">
        <f t="array" ref="C20">IFERROR(SUM(IF(MOD(PurchaseOrderLines[Qty],PurchaseOrderLines[Qty Increment])&gt;0,1,0)),0)</f>
        <v>0</v>
      </c>
      <c r="D20" s="4" t="str">
        <f>B7&amp;" "&amp;C7</f>
        <v xml:space="preserve">Contact Email:  </v>
      </c>
    </row>
    <row r="21" spans="2:7" x14ac:dyDescent="0.25">
      <c r="C21" s="4">
        <f>COUNTIF(PurchaseOrderLines[Qty],0)+COUNTIF(PurchaseOrderLines[Qty],"")</f>
        <v>78</v>
      </c>
      <c r="D21" s="4" t="str">
        <f>IF(C21&gt;1,"This PO includes "&amp;TEXT(C21,"0")&amp;" lines without a quantity and is invalid.  Please add quantities to all PO Lines.
",IF(C21&gt;0,"This PO includes "&amp;TEXT(C21,"0")&amp;" line without a quantity and is invalid.  Please add quantities to all PO Lines.
",""))&amp;IF(C20&gt;1,"This PO includes "&amp;TEXT(C20,"0")&amp;" lines that do not round to even layers. Please ensure quantities round to appropriate layer quantities.",IF(C20&gt;0,"This PO includes "&amp;TEXT(C20,"0")&amp;" line that do not round to even layers. Please ensure quantities round to appropriate layer quantities.",""))</f>
        <v xml:space="preserve">This PO includes 78 lines without a quantity and is invalid.  Please add quantities to all PO Lines.
</v>
      </c>
    </row>
    <row r="22" spans="2:7" x14ac:dyDescent="0.25">
      <c r="B22" s="9"/>
      <c r="C22" s="9"/>
      <c r="D22" s="9"/>
      <c r="E22" s="9"/>
      <c r="F22" s="9"/>
      <c r="G22" s="10"/>
    </row>
    <row r="23" spans="2:7" x14ac:dyDescent="0.25">
      <c r="B23" s="9"/>
      <c r="C23" s="9"/>
      <c r="D23" s="9"/>
      <c r="E23" s="9"/>
      <c r="F23" s="9"/>
      <c r="G23" s="9"/>
    </row>
    <row r="24" spans="2:7" x14ac:dyDescent="0.25">
      <c r="B24" s="9"/>
      <c r="C24" s="9"/>
      <c r="D24" s="9"/>
      <c r="E24" s="9"/>
      <c r="F24" s="9"/>
      <c r="G24" s="9"/>
    </row>
    <row r="25" spans="2:7" x14ac:dyDescent="0.25">
      <c r="B25" s="9"/>
      <c r="C25" s="9"/>
      <c r="D25" s="9"/>
      <c r="E25" s="9"/>
      <c r="F25" s="9"/>
      <c r="G25" s="9"/>
    </row>
    <row r="26" spans="2:7" x14ac:dyDescent="0.25">
      <c r="B26" s="9"/>
      <c r="C26" s="9"/>
      <c r="D26" s="9"/>
      <c r="E26" s="9"/>
      <c r="F26" s="9"/>
      <c r="G26" s="9"/>
    </row>
    <row r="27" spans="2:7" x14ac:dyDescent="0.25">
      <c r="B27" s="9"/>
      <c r="C27" s="9"/>
      <c r="D27" s="9"/>
      <c r="E27" s="9"/>
      <c r="F27" s="9"/>
      <c r="G27" s="9"/>
    </row>
    <row r="28" spans="2:7" x14ac:dyDescent="0.25">
      <c r="B28" s="9"/>
      <c r="C28" s="9"/>
      <c r="D28" s="9"/>
      <c r="E28" s="9"/>
      <c r="F28" s="9"/>
      <c r="G28" s="9"/>
    </row>
    <row r="29" spans="2:7" x14ac:dyDescent="0.25">
      <c r="B29" s="9"/>
      <c r="C29" s="9"/>
      <c r="D29" s="9"/>
      <c r="E29" s="9"/>
      <c r="F29" s="9"/>
      <c r="G29" s="9"/>
    </row>
    <row r="30" spans="2:7" x14ac:dyDescent="0.25">
      <c r="B30" s="9"/>
      <c r="C30" s="9"/>
      <c r="D30" s="9"/>
      <c r="E30" s="9"/>
      <c r="F30" s="9"/>
      <c r="G30" s="9"/>
    </row>
    <row r="31" spans="2:7" x14ac:dyDescent="0.25">
      <c r="B31" s="9"/>
      <c r="C31" s="9"/>
      <c r="D31" s="9"/>
      <c r="E31" s="9"/>
      <c r="F31" s="9"/>
      <c r="G31" s="9"/>
    </row>
    <row r="32" spans="2:7" x14ac:dyDescent="0.25">
      <c r="B32" s="9"/>
      <c r="C32" s="9"/>
      <c r="D32" s="9"/>
      <c r="E32" s="9"/>
      <c r="F32" s="9"/>
      <c r="G32" s="9"/>
    </row>
    <row r="33" spans="2:9" x14ac:dyDescent="0.25">
      <c r="B33" s="9"/>
      <c r="C33" s="9"/>
      <c r="D33" s="9"/>
      <c r="E33" s="9"/>
      <c r="F33" s="9"/>
      <c r="G33" s="9"/>
    </row>
    <row r="34" spans="2:9" x14ac:dyDescent="0.25">
      <c r="B34" s="9"/>
      <c r="C34" s="9"/>
      <c r="D34" s="9"/>
      <c r="E34" s="9"/>
      <c r="F34" s="9"/>
      <c r="G34" s="9"/>
    </row>
    <row r="35" spans="2:9" x14ac:dyDescent="0.25">
      <c r="B35" s="9"/>
      <c r="C35" s="9"/>
      <c r="D35" s="9"/>
      <c r="E35" s="9"/>
      <c r="F35" s="10" t="s">
        <v>17</v>
      </c>
      <c r="G35" s="11">
        <f>SUM(PurchaseOrderLines[Total])</f>
        <v>0</v>
      </c>
    </row>
    <row r="36" spans="2:9" x14ac:dyDescent="0.25">
      <c r="B36" s="9"/>
      <c r="C36" s="9"/>
      <c r="D36" s="9"/>
      <c r="E36" s="9"/>
      <c r="F36" s="10" t="s">
        <v>18</v>
      </c>
      <c r="G36" s="12">
        <f>SUM(PurchaseOrderLines[Pallets])</f>
        <v>0</v>
      </c>
    </row>
    <row r="37" spans="2:9" x14ac:dyDescent="0.25">
      <c r="B37" s="9"/>
      <c r="C37" s="9"/>
      <c r="D37" s="9"/>
      <c r="E37" s="9"/>
      <c r="F37" s="9"/>
      <c r="G37" s="9"/>
    </row>
    <row r="38" spans="2:9" x14ac:dyDescent="0.25">
      <c r="B38" s="9"/>
      <c r="C38" s="9"/>
      <c r="D38" s="9"/>
      <c r="E38" s="9"/>
      <c r="F38" s="9"/>
      <c r="G38" s="9"/>
    </row>
    <row r="39" spans="2:9" x14ac:dyDescent="0.25">
      <c r="B39" s="13" t="s">
        <v>19</v>
      </c>
      <c r="C39" s="14" t="s">
        <v>20</v>
      </c>
      <c r="D39" s="15" t="s">
        <v>21</v>
      </c>
      <c r="E39" s="15" t="s">
        <v>22</v>
      </c>
      <c r="F39" s="15" t="s">
        <v>23</v>
      </c>
      <c r="G39" s="16" t="s">
        <v>24</v>
      </c>
      <c r="H39" s="16" t="s">
        <v>25</v>
      </c>
      <c r="I39" s="17" t="s">
        <v>18</v>
      </c>
    </row>
    <row r="40" spans="2:9" x14ac:dyDescent="0.25">
      <c r="B40" t="str">
        <f>IFERROR(VLOOKUP(ROW()-39,'CATALOG'!A:F,6,FALSE),"")</f>
        <v/>
      </c>
      <c r="C40" s="18" t="str">
        <f>IF(PurchaseOrderLines[[#This Row],[Material]]="","",INDEX(Catalog[Material Description],MATCH(PurchaseOrderLines[[#This Row],[Material]],Catalog[Material '#],0)))</f>
        <v/>
      </c>
      <c r="D40" s="19" t="str">
        <f>IF(PurchaseOrderLines[[#This Row],[Material]]="","",INDEX(Catalog[Enter Quantity To Add to PO],MATCH(PurchaseOrderLines[[#This Row],[Material]],Catalog[Material '#],0)))</f>
        <v/>
      </c>
      <c r="E40" s="18" t="str">
        <f>IF(PurchaseOrderLines[[#This Row],[Material]]="","",INDEX(Catalog[UOM],MATCH(PurchaseOrderLines[[#This Row],[Material]],Catalog[Material '#],0)))</f>
        <v/>
      </c>
      <c r="F4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0" s="21">
        <f>IF(PurchaseOrderLines[[#This Row],[Material]]="",0,PurchaseOrderLines[[#This Row],[Qty]]*PurchaseOrderLines[[#This Row],[Unit Price]])</f>
        <v>0</v>
      </c>
      <c r="H40" s="18" t="str">
        <f>IF(PurchaseOrderLines[[#This Row],[Material]]="","",INDEX(Catalog[MOQ/Qty Increments],MATCH(PurchaseOrderLines[[#This Row],[Material]],Catalog[Material '#],0)))</f>
        <v/>
      </c>
      <c r="I40" s="18">
        <f>IFERROR(PurchaseOrderLines[[#This Row],[Qty]]/IF(PurchaseOrderLines[[#This Row],[Material]]="","",INDEX(Catalog[Pallet],MATCH(PurchaseOrderLines[[#This Row],[Material]],Catalog[Material '#],0))),0)</f>
        <v>0</v>
      </c>
    </row>
    <row r="41" spans="2:9" x14ac:dyDescent="0.25">
      <c r="B41" t="str">
        <f>IFERROR(VLOOKUP(ROW()-39,'CATALOG'!A:F,6,FALSE),"")</f>
        <v/>
      </c>
      <c r="C41" s="18" t="str">
        <f>IF(PurchaseOrderLines[[#This Row],[Material]]="","",INDEX(Catalog[Material Description],MATCH(PurchaseOrderLines[[#This Row],[Material]],Catalog[Material '#],0)))</f>
        <v/>
      </c>
      <c r="D41" s="19" t="str">
        <f>IF(PurchaseOrderLines[[#This Row],[Material]]="","",INDEX(Catalog[Enter Quantity To Add to PO],MATCH(PurchaseOrderLines[[#This Row],[Material]],Catalog[Material '#],0)))</f>
        <v/>
      </c>
      <c r="E41" s="18" t="str">
        <f>IF(PurchaseOrderLines[[#This Row],[Material]]="","",INDEX(Catalog[UOM],MATCH(PurchaseOrderLines[[#This Row],[Material]],Catalog[Material '#],0)))</f>
        <v/>
      </c>
      <c r="F4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1" s="21">
        <f>IF(PurchaseOrderLines[[#This Row],[Material]]="",0,PurchaseOrderLines[[#This Row],[Qty]]*PurchaseOrderLines[[#This Row],[Unit Price]])</f>
        <v>0</v>
      </c>
      <c r="H41" s="18" t="str">
        <f>IF(PurchaseOrderLines[[#This Row],[Material]]="","",INDEX(Catalog[MOQ/Qty Increments],MATCH(PurchaseOrderLines[[#This Row],[Material]],Catalog[Material '#],0)))</f>
        <v/>
      </c>
      <c r="I41" s="18">
        <f>IFERROR(PurchaseOrderLines[[#This Row],[Qty]]/IF(PurchaseOrderLines[[#This Row],[Material]]="","",INDEX(Catalog[Pallet],MATCH(PurchaseOrderLines[[#This Row],[Material]],Catalog[Material '#],0))),0)</f>
        <v>0</v>
      </c>
    </row>
    <row r="42" spans="2:9" x14ac:dyDescent="0.25">
      <c r="B42" t="str">
        <f>IFERROR(VLOOKUP(ROW()-39,'CATALOG'!A:F,6,FALSE),"")</f>
        <v/>
      </c>
      <c r="C42" s="18" t="str">
        <f>IF(PurchaseOrderLines[[#This Row],[Material]]="","",INDEX(Catalog[Material Description],MATCH(PurchaseOrderLines[[#This Row],[Material]],Catalog[Material '#],0)))</f>
        <v/>
      </c>
      <c r="D42" s="19" t="str">
        <f>IF(PurchaseOrderLines[[#This Row],[Material]]="","",INDEX(Catalog[Enter Quantity To Add to PO],MATCH(PurchaseOrderLines[[#This Row],[Material]],Catalog[Material '#],0)))</f>
        <v/>
      </c>
      <c r="E42" s="18" t="str">
        <f>IF(PurchaseOrderLines[[#This Row],[Material]]="","",INDEX(Catalog[UOM],MATCH(PurchaseOrderLines[[#This Row],[Material]],Catalog[Material '#],0)))</f>
        <v/>
      </c>
      <c r="F4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2" s="21">
        <f>IF(PurchaseOrderLines[[#This Row],[Material]]="",0,PurchaseOrderLines[[#This Row],[Qty]]*PurchaseOrderLines[[#This Row],[Unit Price]])</f>
        <v>0</v>
      </c>
      <c r="H42" s="18" t="str">
        <f>IF(PurchaseOrderLines[[#This Row],[Material]]="","",INDEX(Catalog[MOQ/Qty Increments],MATCH(PurchaseOrderLines[[#This Row],[Material]],Catalog[Material '#],0)))</f>
        <v/>
      </c>
      <c r="I42" s="18">
        <f>IFERROR(PurchaseOrderLines[[#This Row],[Qty]]/IF(PurchaseOrderLines[[#This Row],[Material]]="","",INDEX(Catalog[Pallet],MATCH(PurchaseOrderLines[[#This Row],[Material]],Catalog[Material '#],0))),0)</f>
        <v>0</v>
      </c>
    </row>
    <row r="43" spans="2:9" x14ac:dyDescent="0.25">
      <c r="B43" t="str">
        <f>IFERROR(VLOOKUP(ROW()-39,'CATALOG'!A:F,6,FALSE),"")</f>
        <v/>
      </c>
      <c r="C43" s="18" t="str">
        <f>IF(PurchaseOrderLines[[#This Row],[Material]]="","",INDEX(Catalog[Material Description],MATCH(PurchaseOrderLines[[#This Row],[Material]],Catalog[Material '#],0)))</f>
        <v/>
      </c>
      <c r="D43" s="19" t="str">
        <f>IF(PurchaseOrderLines[[#This Row],[Material]]="","",INDEX(Catalog[Enter Quantity To Add to PO],MATCH(PurchaseOrderLines[[#This Row],[Material]],Catalog[Material '#],0)))</f>
        <v/>
      </c>
      <c r="E43" s="18" t="str">
        <f>IF(PurchaseOrderLines[[#This Row],[Material]]="","",INDEX(Catalog[UOM],MATCH(PurchaseOrderLines[[#This Row],[Material]],Catalog[Material '#],0)))</f>
        <v/>
      </c>
      <c r="F4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3" s="21">
        <f>IF(PurchaseOrderLines[[#This Row],[Material]]="",0,PurchaseOrderLines[[#This Row],[Qty]]*PurchaseOrderLines[[#This Row],[Unit Price]])</f>
        <v>0</v>
      </c>
      <c r="H43" s="18" t="str">
        <f>IF(PurchaseOrderLines[[#This Row],[Material]]="","",INDEX(Catalog[MOQ/Qty Increments],MATCH(PurchaseOrderLines[[#This Row],[Material]],Catalog[Material '#],0)))</f>
        <v/>
      </c>
      <c r="I43" s="18">
        <f>IFERROR(PurchaseOrderLines[[#This Row],[Qty]]/IF(PurchaseOrderLines[[#This Row],[Material]]="","",INDEX(Catalog[Pallet],MATCH(PurchaseOrderLines[[#This Row],[Material]],Catalog[Material '#],0))),0)</f>
        <v>0</v>
      </c>
    </row>
    <row r="44" spans="2:9" x14ac:dyDescent="0.25">
      <c r="B44" t="str">
        <f>IFERROR(VLOOKUP(ROW()-39,'CATALOG'!A:F,6,FALSE),"")</f>
        <v/>
      </c>
      <c r="C44" s="18" t="str">
        <f>IF(PurchaseOrderLines[[#This Row],[Material]]="","",INDEX(Catalog[Material Description],MATCH(PurchaseOrderLines[[#This Row],[Material]],Catalog[Material '#],0)))</f>
        <v/>
      </c>
      <c r="D44" s="19" t="str">
        <f>IF(PurchaseOrderLines[[#This Row],[Material]]="","",INDEX(Catalog[Enter Quantity To Add to PO],MATCH(PurchaseOrderLines[[#This Row],[Material]],Catalog[Material '#],0)))</f>
        <v/>
      </c>
      <c r="E44" s="18" t="str">
        <f>IF(PurchaseOrderLines[[#This Row],[Material]]="","",INDEX(Catalog[UOM],MATCH(PurchaseOrderLines[[#This Row],[Material]],Catalog[Material '#],0)))</f>
        <v/>
      </c>
      <c r="F4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4" s="21">
        <f>IF(PurchaseOrderLines[[#This Row],[Material]]="",0,PurchaseOrderLines[[#This Row],[Qty]]*PurchaseOrderLines[[#This Row],[Unit Price]])</f>
        <v>0</v>
      </c>
      <c r="H44" s="18" t="str">
        <f>IF(PurchaseOrderLines[[#This Row],[Material]]="","",INDEX(Catalog[MOQ/Qty Increments],MATCH(PurchaseOrderLines[[#This Row],[Material]],Catalog[Material '#],0)))</f>
        <v/>
      </c>
      <c r="I44" s="18">
        <f>IFERROR(PurchaseOrderLines[[#This Row],[Qty]]/IF(PurchaseOrderLines[[#This Row],[Material]]="","",INDEX(Catalog[Pallet],MATCH(PurchaseOrderLines[[#This Row],[Material]],Catalog[Material '#],0))),0)</f>
        <v>0</v>
      </c>
    </row>
    <row r="45" spans="2:9" x14ac:dyDescent="0.25">
      <c r="B45" t="str">
        <f>IFERROR(VLOOKUP(ROW()-39,'CATALOG'!A:F,6,FALSE),"")</f>
        <v/>
      </c>
      <c r="C45" s="18" t="str">
        <f>IF(PurchaseOrderLines[[#This Row],[Material]]="","",INDEX(Catalog[Material Description],MATCH(PurchaseOrderLines[[#This Row],[Material]],Catalog[Material '#],0)))</f>
        <v/>
      </c>
      <c r="D45" s="19" t="str">
        <f>IF(PurchaseOrderLines[[#This Row],[Material]]="","",INDEX(Catalog[Enter Quantity To Add to PO],MATCH(PurchaseOrderLines[[#This Row],[Material]],Catalog[Material '#],0)))</f>
        <v/>
      </c>
      <c r="E45" s="18" t="str">
        <f>IF(PurchaseOrderLines[[#This Row],[Material]]="","",INDEX(Catalog[UOM],MATCH(PurchaseOrderLines[[#This Row],[Material]],Catalog[Material '#],0)))</f>
        <v/>
      </c>
      <c r="F4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5" s="21">
        <f>IF(PurchaseOrderLines[[#This Row],[Material]]="",0,PurchaseOrderLines[[#This Row],[Qty]]*PurchaseOrderLines[[#This Row],[Unit Price]])</f>
        <v>0</v>
      </c>
      <c r="H45" s="18" t="str">
        <f>IF(PurchaseOrderLines[[#This Row],[Material]]="","",INDEX(Catalog[MOQ/Qty Increments],MATCH(PurchaseOrderLines[[#This Row],[Material]],Catalog[Material '#],0)))</f>
        <v/>
      </c>
      <c r="I45" s="18">
        <f>IFERROR(PurchaseOrderLines[[#This Row],[Qty]]/IF(PurchaseOrderLines[[#This Row],[Material]]="","",INDEX(Catalog[Pallet],MATCH(PurchaseOrderLines[[#This Row],[Material]],Catalog[Material '#],0))),0)</f>
        <v>0</v>
      </c>
    </row>
    <row r="46" spans="2:9" x14ac:dyDescent="0.25">
      <c r="B46" t="str">
        <f>IFERROR(VLOOKUP(ROW()-39,'CATALOG'!A:F,6,FALSE),"")</f>
        <v/>
      </c>
      <c r="C46" s="18" t="str">
        <f>IF(PurchaseOrderLines[[#This Row],[Material]]="","",INDEX(Catalog[Material Description],MATCH(PurchaseOrderLines[[#This Row],[Material]],Catalog[Material '#],0)))</f>
        <v/>
      </c>
      <c r="D46" s="19" t="str">
        <f>IF(PurchaseOrderLines[[#This Row],[Material]]="","",INDEX(Catalog[Enter Quantity To Add to PO],MATCH(PurchaseOrderLines[[#This Row],[Material]],Catalog[Material '#],0)))</f>
        <v/>
      </c>
      <c r="E46" s="18" t="str">
        <f>IF(PurchaseOrderLines[[#This Row],[Material]]="","",INDEX(Catalog[UOM],MATCH(PurchaseOrderLines[[#This Row],[Material]],Catalog[Material '#],0)))</f>
        <v/>
      </c>
      <c r="F4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6" s="21">
        <f>IF(PurchaseOrderLines[[#This Row],[Material]]="",0,PurchaseOrderLines[[#This Row],[Qty]]*PurchaseOrderLines[[#This Row],[Unit Price]])</f>
        <v>0</v>
      </c>
      <c r="H46" s="18" t="str">
        <f>IF(PurchaseOrderLines[[#This Row],[Material]]="","",INDEX(Catalog[MOQ/Qty Increments],MATCH(PurchaseOrderLines[[#This Row],[Material]],Catalog[Material '#],0)))</f>
        <v/>
      </c>
      <c r="I46" s="18">
        <f>IFERROR(PurchaseOrderLines[[#This Row],[Qty]]/IF(PurchaseOrderLines[[#This Row],[Material]]="","",INDEX(Catalog[Pallet],MATCH(PurchaseOrderLines[[#This Row],[Material]],Catalog[Material '#],0))),0)</f>
        <v>0</v>
      </c>
    </row>
    <row r="47" spans="2:9" x14ac:dyDescent="0.25">
      <c r="B47" t="str">
        <f>IFERROR(VLOOKUP(ROW()-39,'CATALOG'!A:F,6,FALSE),"")</f>
        <v/>
      </c>
      <c r="C47" s="18" t="str">
        <f>IF(PurchaseOrderLines[[#This Row],[Material]]="","",INDEX(Catalog[Material Description],MATCH(PurchaseOrderLines[[#This Row],[Material]],Catalog[Material '#],0)))</f>
        <v/>
      </c>
      <c r="D47" s="19" t="str">
        <f>IF(PurchaseOrderLines[[#This Row],[Material]]="","",INDEX(Catalog[Enter Quantity To Add to PO],MATCH(PurchaseOrderLines[[#This Row],[Material]],Catalog[Material '#],0)))</f>
        <v/>
      </c>
      <c r="E47" s="18" t="str">
        <f>IF(PurchaseOrderLines[[#This Row],[Material]]="","",INDEX(Catalog[UOM],MATCH(PurchaseOrderLines[[#This Row],[Material]],Catalog[Material '#],0)))</f>
        <v/>
      </c>
      <c r="F4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7" s="21">
        <f>IF(PurchaseOrderLines[[#This Row],[Material]]="",0,PurchaseOrderLines[[#This Row],[Qty]]*PurchaseOrderLines[[#This Row],[Unit Price]])</f>
        <v>0</v>
      </c>
      <c r="H47" s="18" t="str">
        <f>IF(PurchaseOrderLines[[#This Row],[Material]]="","",INDEX(Catalog[MOQ/Qty Increments],MATCH(PurchaseOrderLines[[#This Row],[Material]],Catalog[Material '#],0)))</f>
        <v/>
      </c>
      <c r="I47" s="18">
        <f>IFERROR(PurchaseOrderLines[[#This Row],[Qty]]/IF(PurchaseOrderLines[[#This Row],[Material]]="","",INDEX(Catalog[Pallet],MATCH(PurchaseOrderLines[[#This Row],[Material]],Catalog[Material '#],0))),0)</f>
        <v>0</v>
      </c>
    </row>
    <row r="48" spans="2:9" x14ac:dyDescent="0.25">
      <c r="B48" t="str">
        <f>IFERROR(VLOOKUP(ROW()-39,'CATALOG'!A:F,6,FALSE),"")</f>
        <v/>
      </c>
      <c r="C48" s="18" t="str">
        <f>IF(PurchaseOrderLines[[#This Row],[Material]]="","",INDEX(Catalog[Material Description],MATCH(PurchaseOrderLines[[#This Row],[Material]],Catalog[Material '#],0)))</f>
        <v/>
      </c>
      <c r="D48" s="19" t="str">
        <f>IF(PurchaseOrderLines[[#This Row],[Material]]="","",INDEX(Catalog[Enter Quantity To Add to PO],MATCH(PurchaseOrderLines[[#This Row],[Material]],Catalog[Material '#],0)))</f>
        <v/>
      </c>
      <c r="E48" s="18" t="str">
        <f>IF(PurchaseOrderLines[[#This Row],[Material]]="","",INDEX(Catalog[UOM],MATCH(PurchaseOrderLines[[#This Row],[Material]],Catalog[Material '#],0)))</f>
        <v/>
      </c>
      <c r="F4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8" s="21">
        <f>IF(PurchaseOrderLines[[#This Row],[Material]]="",0,PurchaseOrderLines[[#This Row],[Qty]]*PurchaseOrderLines[[#This Row],[Unit Price]])</f>
        <v>0</v>
      </c>
      <c r="H48" s="18" t="str">
        <f>IF(PurchaseOrderLines[[#This Row],[Material]]="","",INDEX(Catalog[MOQ/Qty Increments],MATCH(PurchaseOrderLines[[#This Row],[Material]],Catalog[Material '#],0)))</f>
        <v/>
      </c>
      <c r="I48" s="18">
        <f>IFERROR(PurchaseOrderLines[[#This Row],[Qty]]/IF(PurchaseOrderLines[[#This Row],[Material]]="","",INDEX(Catalog[Pallet],MATCH(PurchaseOrderLines[[#This Row],[Material]],Catalog[Material '#],0))),0)</f>
        <v>0</v>
      </c>
    </row>
    <row r="49" spans="2:9" x14ac:dyDescent="0.25">
      <c r="B49" t="str">
        <f>IFERROR(VLOOKUP(ROW()-39,'CATALOG'!A:F,6,FALSE),"")</f>
        <v/>
      </c>
      <c r="C49" s="18" t="str">
        <f>IF(PurchaseOrderLines[[#This Row],[Material]]="","",INDEX(Catalog[Material Description],MATCH(PurchaseOrderLines[[#This Row],[Material]],Catalog[Material '#],0)))</f>
        <v/>
      </c>
      <c r="D49" s="19" t="str">
        <f>IF(PurchaseOrderLines[[#This Row],[Material]]="","",INDEX(Catalog[Enter Quantity To Add to PO],MATCH(PurchaseOrderLines[[#This Row],[Material]],Catalog[Material '#],0)))</f>
        <v/>
      </c>
      <c r="E49" s="18" t="str">
        <f>IF(PurchaseOrderLines[[#This Row],[Material]]="","",INDEX(Catalog[UOM],MATCH(PurchaseOrderLines[[#This Row],[Material]],Catalog[Material '#],0)))</f>
        <v/>
      </c>
      <c r="F4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49" s="21">
        <f>IF(PurchaseOrderLines[[#This Row],[Material]]="",0,PurchaseOrderLines[[#This Row],[Qty]]*PurchaseOrderLines[[#This Row],[Unit Price]])</f>
        <v>0</v>
      </c>
      <c r="H49" s="18" t="str">
        <f>IF(PurchaseOrderLines[[#This Row],[Material]]="","",INDEX(Catalog[MOQ/Qty Increments],MATCH(PurchaseOrderLines[[#This Row],[Material]],Catalog[Material '#],0)))</f>
        <v/>
      </c>
      <c r="I49" s="18">
        <f>IFERROR(PurchaseOrderLines[[#This Row],[Qty]]/IF(PurchaseOrderLines[[#This Row],[Material]]="","",INDEX(Catalog[Pallet],MATCH(PurchaseOrderLines[[#This Row],[Material]],Catalog[Material '#],0))),0)</f>
        <v>0</v>
      </c>
    </row>
    <row r="50" spans="2:9" x14ac:dyDescent="0.25">
      <c r="B50" t="str">
        <f>IFERROR(VLOOKUP(ROW()-39,'CATALOG'!A:F,6,FALSE),"")</f>
        <v/>
      </c>
      <c r="C50" s="18" t="str">
        <f>IF(PurchaseOrderLines[[#This Row],[Material]]="","",INDEX(Catalog[Material Description],MATCH(PurchaseOrderLines[[#This Row],[Material]],Catalog[Material '#],0)))</f>
        <v/>
      </c>
      <c r="D50" s="19" t="str">
        <f>IF(PurchaseOrderLines[[#This Row],[Material]]="","",INDEX(Catalog[Enter Quantity To Add to PO],MATCH(PurchaseOrderLines[[#This Row],[Material]],Catalog[Material '#],0)))</f>
        <v/>
      </c>
      <c r="E50" s="18" t="str">
        <f>IF(PurchaseOrderLines[[#This Row],[Material]]="","",INDEX(Catalog[UOM],MATCH(PurchaseOrderLines[[#This Row],[Material]],Catalog[Material '#],0)))</f>
        <v/>
      </c>
      <c r="F5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0" s="21">
        <f>IF(PurchaseOrderLines[[#This Row],[Material]]="",0,PurchaseOrderLines[[#This Row],[Qty]]*PurchaseOrderLines[[#This Row],[Unit Price]])</f>
        <v>0</v>
      </c>
      <c r="H50" s="18" t="str">
        <f>IF(PurchaseOrderLines[[#This Row],[Material]]="","",INDEX(Catalog[MOQ/Qty Increments],MATCH(PurchaseOrderLines[[#This Row],[Material]],Catalog[Material '#],0)))</f>
        <v/>
      </c>
      <c r="I50" s="18">
        <f>IFERROR(PurchaseOrderLines[[#This Row],[Qty]]/IF(PurchaseOrderLines[[#This Row],[Material]]="","",INDEX(Catalog[Pallet],MATCH(PurchaseOrderLines[[#This Row],[Material]],Catalog[Material '#],0))),0)</f>
        <v>0</v>
      </c>
    </row>
    <row r="51" spans="2:9" x14ac:dyDescent="0.25">
      <c r="B51" t="str">
        <f>IFERROR(VLOOKUP(ROW()-39,'CATALOG'!A:F,6,FALSE),"")</f>
        <v/>
      </c>
      <c r="C51" s="18" t="str">
        <f>IF(PurchaseOrderLines[[#This Row],[Material]]="","",INDEX(Catalog[Material Description],MATCH(PurchaseOrderLines[[#This Row],[Material]],Catalog[Material '#],0)))</f>
        <v/>
      </c>
      <c r="D51" s="19" t="str">
        <f>IF(PurchaseOrderLines[[#This Row],[Material]]="","",INDEX(Catalog[Enter Quantity To Add to PO],MATCH(PurchaseOrderLines[[#This Row],[Material]],Catalog[Material '#],0)))</f>
        <v/>
      </c>
      <c r="E51" s="18" t="str">
        <f>IF(PurchaseOrderLines[[#This Row],[Material]]="","",INDEX(Catalog[UOM],MATCH(PurchaseOrderLines[[#This Row],[Material]],Catalog[Material '#],0)))</f>
        <v/>
      </c>
      <c r="F5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1" s="21">
        <f>IF(PurchaseOrderLines[[#This Row],[Material]]="",0,PurchaseOrderLines[[#This Row],[Qty]]*PurchaseOrderLines[[#This Row],[Unit Price]])</f>
        <v>0</v>
      </c>
      <c r="H51" s="18" t="str">
        <f>IF(PurchaseOrderLines[[#This Row],[Material]]="","",INDEX(Catalog[MOQ/Qty Increments],MATCH(PurchaseOrderLines[[#This Row],[Material]],Catalog[Material '#],0)))</f>
        <v/>
      </c>
      <c r="I51" s="18">
        <f>IFERROR(PurchaseOrderLines[[#This Row],[Qty]]/IF(PurchaseOrderLines[[#This Row],[Material]]="","",INDEX(Catalog[Pallet],MATCH(PurchaseOrderLines[[#This Row],[Material]],Catalog[Material '#],0))),0)</f>
        <v>0</v>
      </c>
    </row>
    <row r="52" spans="2:9" x14ac:dyDescent="0.25">
      <c r="B52" t="str">
        <f>IFERROR(VLOOKUP(ROW()-39,'CATALOG'!A:F,6,FALSE),"")</f>
        <v/>
      </c>
      <c r="C52" s="18" t="str">
        <f>IF(PurchaseOrderLines[[#This Row],[Material]]="","",INDEX(Catalog[Material Description],MATCH(PurchaseOrderLines[[#This Row],[Material]],Catalog[Material '#],0)))</f>
        <v/>
      </c>
      <c r="D52" s="19" t="str">
        <f>IF(PurchaseOrderLines[[#This Row],[Material]]="","",INDEX(Catalog[Enter Quantity To Add to PO],MATCH(PurchaseOrderLines[[#This Row],[Material]],Catalog[Material '#],0)))</f>
        <v/>
      </c>
      <c r="E52" s="18" t="str">
        <f>IF(PurchaseOrderLines[[#This Row],[Material]]="","",INDEX(Catalog[UOM],MATCH(PurchaseOrderLines[[#This Row],[Material]],Catalog[Material '#],0)))</f>
        <v/>
      </c>
      <c r="F5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2" s="21">
        <f>IF(PurchaseOrderLines[[#This Row],[Material]]="",0,PurchaseOrderLines[[#This Row],[Qty]]*PurchaseOrderLines[[#This Row],[Unit Price]])</f>
        <v>0</v>
      </c>
      <c r="H52" s="18" t="str">
        <f>IF(PurchaseOrderLines[[#This Row],[Material]]="","",INDEX(Catalog[MOQ/Qty Increments],MATCH(PurchaseOrderLines[[#This Row],[Material]],Catalog[Material '#],0)))</f>
        <v/>
      </c>
      <c r="I52" s="18">
        <f>IFERROR(PurchaseOrderLines[[#This Row],[Qty]]/IF(PurchaseOrderLines[[#This Row],[Material]]="","",INDEX(Catalog[Pallet],MATCH(PurchaseOrderLines[[#This Row],[Material]],Catalog[Material '#],0))),0)</f>
        <v>0</v>
      </c>
    </row>
    <row r="53" spans="2:9" x14ac:dyDescent="0.25">
      <c r="B53" t="str">
        <f>IFERROR(VLOOKUP(ROW()-39,'CATALOG'!A:F,6,FALSE),"")</f>
        <v/>
      </c>
      <c r="C53" s="18" t="str">
        <f>IF(PurchaseOrderLines[[#This Row],[Material]]="","",INDEX(Catalog[Material Description],MATCH(PurchaseOrderLines[[#This Row],[Material]],Catalog[Material '#],0)))</f>
        <v/>
      </c>
      <c r="D53" s="19" t="str">
        <f>IF(PurchaseOrderLines[[#This Row],[Material]]="","",INDEX(Catalog[Enter Quantity To Add to PO],MATCH(PurchaseOrderLines[[#This Row],[Material]],Catalog[Material '#],0)))</f>
        <v/>
      </c>
      <c r="E53" s="18" t="str">
        <f>IF(PurchaseOrderLines[[#This Row],[Material]]="","",INDEX(Catalog[UOM],MATCH(PurchaseOrderLines[[#This Row],[Material]],Catalog[Material '#],0)))</f>
        <v/>
      </c>
      <c r="F5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3" s="21">
        <f>IF(PurchaseOrderLines[[#This Row],[Material]]="",0,PurchaseOrderLines[[#This Row],[Qty]]*PurchaseOrderLines[[#This Row],[Unit Price]])</f>
        <v>0</v>
      </c>
      <c r="H53" s="18" t="str">
        <f>IF(PurchaseOrderLines[[#This Row],[Material]]="","",INDEX(Catalog[MOQ/Qty Increments],MATCH(PurchaseOrderLines[[#This Row],[Material]],Catalog[Material '#],0)))</f>
        <v/>
      </c>
      <c r="I53" s="18">
        <f>IFERROR(PurchaseOrderLines[[#This Row],[Qty]]/IF(PurchaseOrderLines[[#This Row],[Material]]="","",INDEX(Catalog[Pallet],MATCH(PurchaseOrderLines[[#This Row],[Material]],Catalog[Material '#],0))),0)</f>
        <v>0</v>
      </c>
    </row>
    <row r="54" spans="2:9" x14ac:dyDescent="0.25">
      <c r="B54" t="str">
        <f>IFERROR(VLOOKUP(ROW()-39,'CATALOG'!A:F,6,FALSE),"")</f>
        <v/>
      </c>
      <c r="C54" s="18" t="str">
        <f>IF(PurchaseOrderLines[[#This Row],[Material]]="","",INDEX(Catalog[Material Description],MATCH(PurchaseOrderLines[[#This Row],[Material]],Catalog[Material '#],0)))</f>
        <v/>
      </c>
      <c r="D54" s="19" t="str">
        <f>IF(PurchaseOrderLines[[#This Row],[Material]]="","",INDEX(Catalog[Enter Quantity To Add to PO],MATCH(PurchaseOrderLines[[#This Row],[Material]],Catalog[Material '#],0)))</f>
        <v/>
      </c>
      <c r="E54" s="18" t="str">
        <f>IF(PurchaseOrderLines[[#This Row],[Material]]="","",INDEX(Catalog[UOM],MATCH(PurchaseOrderLines[[#This Row],[Material]],Catalog[Material '#],0)))</f>
        <v/>
      </c>
      <c r="F5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4" s="21">
        <f>IF(PurchaseOrderLines[[#This Row],[Material]]="",0,PurchaseOrderLines[[#This Row],[Qty]]*PurchaseOrderLines[[#This Row],[Unit Price]])</f>
        <v>0</v>
      </c>
      <c r="H54" s="18" t="str">
        <f>IF(PurchaseOrderLines[[#This Row],[Material]]="","",INDEX(Catalog[MOQ/Qty Increments],MATCH(PurchaseOrderLines[[#This Row],[Material]],Catalog[Material '#],0)))</f>
        <v/>
      </c>
      <c r="I54" s="18">
        <f>IFERROR(PurchaseOrderLines[[#This Row],[Qty]]/IF(PurchaseOrderLines[[#This Row],[Material]]="","",INDEX(Catalog[Pallet],MATCH(PurchaseOrderLines[[#This Row],[Material]],Catalog[Material '#],0))),0)</f>
        <v>0</v>
      </c>
    </row>
    <row r="55" spans="2:9" x14ac:dyDescent="0.25">
      <c r="B55" t="str">
        <f>IFERROR(VLOOKUP(ROW()-39,'CATALOG'!A:F,6,FALSE),"")</f>
        <v/>
      </c>
      <c r="C55" s="18" t="str">
        <f>IF(PurchaseOrderLines[[#This Row],[Material]]="","",INDEX(Catalog[Material Description],MATCH(PurchaseOrderLines[[#This Row],[Material]],Catalog[Material '#],0)))</f>
        <v/>
      </c>
      <c r="D55" s="19" t="str">
        <f>IF(PurchaseOrderLines[[#This Row],[Material]]="","",INDEX(Catalog[Enter Quantity To Add to PO],MATCH(PurchaseOrderLines[[#This Row],[Material]],Catalog[Material '#],0)))</f>
        <v/>
      </c>
      <c r="E55" s="18" t="str">
        <f>IF(PurchaseOrderLines[[#This Row],[Material]]="","",INDEX(Catalog[UOM],MATCH(PurchaseOrderLines[[#This Row],[Material]],Catalog[Material '#],0)))</f>
        <v/>
      </c>
      <c r="F5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5" s="21">
        <f>IF(PurchaseOrderLines[[#This Row],[Material]]="",0,PurchaseOrderLines[[#This Row],[Qty]]*PurchaseOrderLines[[#This Row],[Unit Price]])</f>
        <v>0</v>
      </c>
      <c r="H55" s="18" t="str">
        <f>IF(PurchaseOrderLines[[#This Row],[Material]]="","",INDEX(Catalog[MOQ/Qty Increments],MATCH(PurchaseOrderLines[[#This Row],[Material]],Catalog[Material '#],0)))</f>
        <v/>
      </c>
      <c r="I55" s="18">
        <f>IFERROR(PurchaseOrderLines[[#This Row],[Qty]]/IF(PurchaseOrderLines[[#This Row],[Material]]="","",INDEX(Catalog[Pallet],MATCH(PurchaseOrderLines[[#This Row],[Material]],Catalog[Material '#],0))),0)</f>
        <v>0</v>
      </c>
    </row>
    <row r="56" spans="2:9" x14ac:dyDescent="0.25">
      <c r="B56" t="str">
        <f>IFERROR(VLOOKUP(ROW()-39,'CATALOG'!A:F,6,FALSE),"")</f>
        <v/>
      </c>
      <c r="C56" s="18" t="str">
        <f>IF(PurchaseOrderLines[[#This Row],[Material]]="","",INDEX(Catalog[Material Description],MATCH(PurchaseOrderLines[[#This Row],[Material]],Catalog[Material '#],0)))</f>
        <v/>
      </c>
      <c r="D56" s="19" t="str">
        <f>IF(PurchaseOrderLines[[#This Row],[Material]]="","",INDEX(Catalog[Enter Quantity To Add to PO],MATCH(PurchaseOrderLines[[#This Row],[Material]],Catalog[Material '#],0)))</f>
        <v/>
      </c>
      <c r="E56" s="18" t="str">
        <f>IF(PurchaseOrderLines[[#This Row],[Material]]="","",INDEX(Catalog[UOM],MATCH(PurchaseOrderLines[[#This Row],[Material]],Catalog[Material '#],0)))</f>
        <v/>
      </c>
      <c r="F5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6" s="21">
        <f>IF(PurchaseOrderLines[[#This Row],[Material]]="",0,PurchaseOrderLines[[#This Row],[Qty]]*PurchaseOrderLines[[#This Row],[Unit Price]])</f>
        <v>0</v>
      </c>
      <c r="H56" s="18" t="str">
        <f>IF(PurchaseOrderLines[[#This Row],[Material]]="","",INDEX(Catalog[MOQ/Qty Increments],MATCH(PurchaseOrderLines[[#This Row],[Material]],Catalog[Material '#],0)))</f>
        <v/>
      </c>
      <c r="I56" s="18">
        <f>IFERROR(PurchaseOrderLines[[#This Row],[Qty]]/IF(PurchaseOrderLines[[#This Row],[Material]]="","",INDEX(Catalog[Pallet],MATCH(PurchaseOrderLines[[#This Row],[Material]],Catalog[Material '#],0))),0)</f>
        <v>0</v>
      </c>
    </row>
    <row r="57" spans="2:9" x14ac:dyDescent="0.25">
      <c r="B57" t="str">
        <f>IFERROR(VLOOKUP(ROW()-39,'CATALOG'!A:F,6,FALSE),"")</f>
        <v/>
      </c>
      <c r="C57" s="18" t="str">
        <f>IF(PurchaseOrderLines[[#This Row],[Material]]="","",INDEX(Catalog[Material Description],MATCH(PurchaseOrderLines[[#This Row],[Material]],Catalog[Material '#],0)))</f>
        <v/>
      </c>
      <c r="D57" s="19" t="str">
        <f>IF(PurchaseOrderLines[[#This Row],[Material]]="","",INDEX(Catalog[Enter Quantity To Add to PO],MATCH(PurchaseOrderLines[[#This Row],[Material]],Catalog[Material '#],0)))</f>
        <v/>
      </c>
      <c r="E57" s="18" t="str">
        <f>IF(PurchaseOrderLines[[#This Row],[Material]]="","",INDEX(Catalog[UOM],MATCH(PurchaseOrderLines[[#This Row],[Material]],Catalog[Material '#],0)))</f>
        <v/>
      </c>
      <c r="F5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7" s="21">
        <f>IF(PurchaseOrderLines[[#This Row],[Material]]="",0,PurchaseOrderLines[[#This Row],[Qty]]*PurchaseOrderLines[[#This Row],[Unit Price]])</f>
        <v>0</v>
      </c>
      <c r="H57" s="18" t="str">
        <f>IF(PurchaseOrderLines[[#This Row],[Material]]="","",INDEX(Catalog[MOQ/Qty Increments],MATCH(PurchaseOrderLines[[#This Row],[Material]],Catalog[Material '#],0)))</f>
        <v/>
      </c>
      <c r="I57" s="18">
        <f>IFERROR(PurchaseOrderLines[[#This Row],[Qty]]/IF(PurchaseOrderLines[[#This Row],[Material]]="","",INDEX(Catalog[Pallet],MATCH(PurchaseOrderLines[[#This Row],[Material]],Catalog[Material '#],0))),0)</f>
        <v>0</v>
      </c>
    </row>
    <row r="58" spans="2:9" x14ac:dyDescent="0.25">
      <c r="B58" t="str">
        <f>IFERROR(VLOOKUP(ROW()-39,'CATALOG'!A:F,6,FALSE),"")</f>
        <v/>
      </c>
      <c r="C58" s="18" t="str">
        <f>IF(PurchaseOrderLines[[#This Row],[Material]]="","",INDEX(Catalog[Material Description],MATCH(PurchaseOrderLines[[#This Row],[Material]],Catalog[Material '#],0)))</f>
        <v/>
      </c>
      <c r="D58" s="19" t="str">
        <f>IF(PurchaseOrderLines[[#This Row],[Material]]="","",INDEX(Catalog[Enter Quantity To Add to PO],MATCH(PurchaseOrderLines[[#This Row],[Material]],Catalog[Material '#],0)))</f>
        <v/>
      </c>
      <c r="E58" s="18" t="str">
        <f>IF(PurchaseOrderLines[[#This Row],[Material]]="","",INDEX(Catalog[UOM],MATCH(PurchaseOrderLines[[#This Row],[Material]],Catalog[Material '#],0)))</f>
        <v/>
      </c>
      <c r="F5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8" s="21">
        <f>IF(PurchaseOrderLines[[#This Row],[Material]]="",0,PurchaseOrderLines[[#This Row],[Qty]]*PurchaseOrderLines[[#This Row],[Unit Price]])</f>
        <v>0</v>
      </c>
      <c r="H58" s="18" t="str">
        <f>IF(PurchaseOrderLines[[#This Row],[Material]]="","",INDEX(Catalog[MOQ/Qty Increments],MATCH(PurchaseOrderLines[[#This Row],[Material]],Catalog[Material '#],0)))</f>
        <v/>
      </c>
      <c r="I58" s="18">
        <f>IFERROR(PurchaseOrderLines[[#This Row],[Qty]]/IF(PurchaseOrderLines[[#This Row],[Material]]="","",INDEX(Catalog[Pallet],MATCH(PurchaseOrderLines[[#This Row],[Material]],Catalog[Material '#],0))),0)</f>
        <v>0</v>
      </c>
    </row>
    <row r="59" spans="2:9" x14ac:dyDescent="0.25">
      <c r="B59" t="str">
        <f>IFERROR(VLOOKUP(ROW()-39,'CATALOG'!A:F,6,FALSE),"")</f>
        <v/>
      </c>
      <c r="C59" s="18" t="str">
        <f>IF(PurchaseOrderLines[[#This Row],[Material]]="","",INDEX(Catalog[Material Description],MATCH(PurchaseOrderLines[[#This Row],[Material]],Catalog[Material '#],0)))</f>
        <v/>
      </c>
      <c r="D59" s="19" t="str">
        <f>IF(PurchaseOrderLines[[#This Row],[Material]]="","",INDEX(Catalog[Enter Quantity To Add to PO],MATCH(PurchaseOrderLines[[#This Row],[Material]],Catalog[Material '#],0)))</f>
        <v/>
      </c>
      <c r="E59" s="18" t="str">
        <f>IF(PurchaseOrderLines[[#This Row],[Material]]="","",INDEX(Catalog[UOM],MATCH(PurchaseOrderLines[[#This Row],[Material]],Catalog[Material '#],0)))</f>
        <v/>
      </c>
      <c r="F5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59" s="21">
        <f>IF(PurchaseOrderLines[[#This Row],[Material]]="",0,PurchaseOrderLines[[#This Row],[Qty]]*PurchaseOrderLines[[#This Row],[Unit Price]])</f>
        <v>0</v>
      </c>
      <c r="H59" s="18" t="str">
        <f>IF(PurchaseOrderLines[[#This Row],[Material]]="","",INDEX(Catalog[MOQ/Qty Increments],MATCH(PurchaseOrderLines[[#This Row],[Material]],Catalog[Material '#],0)))</f>
        <v/>
      </c>
      <c r="I59" s="18">
        <f>IFERROR(PurchaseOrderLines[[#This Row],[Qty]]/IF(PurchaseOrderLines[[#This Row],[Material]]="","",INDEX(Catalog[Pallet],MATCH(PurchaseOrderLines[[#This Row],[Material]],Catalog[Material '#],0))),0)</f>
        <v>0</v>
      </c>
    </row>
    <row r="60" spans="2:9" x14ac:dyDescent="0.25">
      <c r="B60" t="str">
        <f>IFERROR(VLOOKUP(ROW()-39,'CATALOG'!A:F,6,FALSE),"")</f>
        <v/>
      </c>
      <c r="C60" s="18" t="str">
        <f>IF(PurchaseOrderLines[[#This Row],[Material]]="","",INDEX(Catalog[Material Description],MATCH(PurchaseOrderLines[[#This Row],[Material]],Catalog[Material '#],0)))</f>
        <v/>
      </c>
      <c r="D60" s="19" t="str">
        <f>IF(PurchaseOrderLines[[#This Row],[Material]]="","",INDEX(Catalog[Enter Quantity To Add to PO],MATCH(PurchaseOrderLines[[#This Row],[Material]],Catalog[Material '#],0)))</f>
        <v/>
      </c>
      <c r="E60" s="18" t="str">
        <f>IF(PurchaseOrderLines[[#This Row],[Material]]="","",INDEX(Catalog[UOM],MATCH(PurchaseOrderLines[[#This Row],[Material]],Catalog[Material '#],0)))</f>
        <v/>
      </c>
      <c r="F6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0" s="21">
        <f>IF(PurchaseOrderLines[[#This Row],[Material]]="",0,PurchaseOrderLines[[#This Row],[Qty]]*PurchaseOrderLines[[#This Row],[Unit Price]])</f>
        <v>0</v>
      </c>
      <c r="H60" s="18" t="str">
        <f>IF(PurchaseOrderLines[[#This Row],[Material]]="","",INDEX(Catalog[MOQ/Qty Increments],MATCH(PurchaseOrderLines[[#This Row],[Material]],Catalog[Material '#],0)))</f>
        <v/>
      </c>
      <c r="I60" s="18">
        <f>IFERROR(PurchaseOrderLines[[#This Row],[Qty]]/IF(PurchaseOrderLines[[#This Row],[Material]]="","",INDEX(Catalog[Pallet],MATCH(PurchaseOrderLines[[#This Row],[Material]],Catalog[Material '#],0))),0)</f>
        <v>0</v>
      </c>
    </row>
    <row r="61" spans="2:9" x14ac:dyDescent="0.25">
      <c r="B61" t="str">
        <f>IFERROR(VLOOKUP(ROW()-39,'CATALOG'!A:F,6,FALSE),"")</f>
        <v/>
      </c>
      <c r="C61" s="18" t="str">
        <f>IF(PurchaseOrderLines[[#This Row],[Material]]="","",INDEX(Catalog[Material Description],MATCH(PurchaseOrderLines[[#This Row],[Material]],Catalog[Material '#],0)))</f>
        <v/>
      </c>
      <c r="D61" s="19" t="str">
        <f>IF(PurchaseOrderLines[[#This Row],[Material]]="","",INDEX(Catalog[Enter Quantity To Add to PO],MATCH(PurchaseOrderLines[[#This Row],[Material]],Catalog[Material '#],0)))</f>
        <v/>
      </c>
      <c r="E61" s="18" t="str">
        <f>IF(PurchaseOrderLines[[#This Row],[Material]]="","",INDEX(Catalog[UOM],MATCH(PurchaseOrderLines[[#This Row],[Material]],Catalog[Material '#],0)))</f>
        <v/>
      </c>
      <c r="F6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1" s="21">
        <f>IF(PurchaseOrderLines[[#This Row],[Material]]="",0,PurchaseOrderLines[[#This Row],[Qty]]*PurchaseOrderLines[[#This Row],[Unit Price]])</f>
        <v>0</v>
      </c>
      <c r="H61" s="18" t="str">
        <f>IF(PurchaseOrderLines[[#This Row],[Material]]="","",INDEX(Catalog[MOQ/Qty Increments],MATCH(PurchaseOrderLines[[#This Row],[Material]],Catalog[Material '#],0)))</f>
        <v/>
      </c>
      <c r="I61" s="18">
        <f>IFERROR(PurchaseOrderLines[[#This Row],[Qty]]/IF(PurchaseOrderLines[[#This Row],[Material]]="","",INDEX(Catalog[Pallet],MATCH(PurchaseOrderLines[[#This Row],[Material]],Catalog[Material '#],0))),0)</f>
        <v>0</v>
      </c>
    </row>
    <row r="62" spans="2:9" x14ac:dyDescent="0.25">
      <c r="B62" t="str">
        <f>IFERROR(VLOOKUP(ROW()-39,'CATALOG'!A:F,6,FALSE),"")</f>
        <v/>
      </c>
      <c r="C62" s="18" t="str">
        <f>IF(PurchaseOrderLines[[#This Row],[Material]]="","",INDEX(Catalog[Material Description],MATCH(PurchaseOrderLines[[#This Row],[Material]],Catalog[Material '#],0)))</f>
        <v/>
      </c>
      <c r="D62" s="19" t="str">
        <f>IF(PurchaseOrderLines[[#This Row],[Material]]="","",INDEX(Catalog[Enter Quantity To Add to PO],MATCH(PurchaseOrderLines[[#This Row],[Material]],Catalog[Material '#],0)))</f>
        <v/>
      </c>
      <c r="E62" s="18" t="str">
        <f>IF(PurchaseOrderLines[[#This Row],[Material]]="","",INDEX(Catalog[UOM],MATCH(PurchaseOrderLines[[#This Row],[Material]],Catalog[Material '#],0)))</f>
        <v/>
      </c>
      <c r="F6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2" s="21">
        <f>IF(PurchaseOrderLines[[#This Row],[Material]]="",0,PurchaseOrderLines[[#This Row],[Qty]]*PurchaseOrderLines[[#This Row],[Unit Price]])</f>
        <v>0</v>
      </c>
      <c r="H62" s="18" t="str">
        <f>IF(PurchaseOrderLines[[#This Row],[Material]]="","",INDEX(Catalog[MOQ/Qty Increments],MATCH(PurchaseOrderLines[[#This Row],[Material]],Catalog[Material '#],0)))</f>
        <v/>
      </c>
      <c r="I62" s="18">
        <f>IFERROR(PurchaseOrderLines[[#This Row],[Qty]]/IF(PurchaseOrderLines[[#This Row],[Material]]="","",INDEX(Catalog[Pallet],MATCH(PurchaseOrderLines[[#This Row],[Material]],Catalog[Material '#],0))),0)</f>
        <v>0</v>
      </c>
    </row>
    <row r="63" spans="2:9" x14ac:dyDescent="0.25">
      <c r="B63" t="str">
        <f>IFERROR(VLOOKUP(ROW()-39,'CATALOG'!A:F,6,FALSE),"")</f>
        <v/>
      </c>
      <c r="C63" s="18" t="str">
        <f>IF(PurchaseOrderLines[[#This Row],[Material]]="","",INDEX(Catalog[Material Description],MATCH(PurchaseOrderLines[[#This Row],[Material]],Catalog[Material '#],0)))</f>
        <v/>
      </c>
      <c r="D63" s="19" t="str">
        <f>IF(PurchaseOrderLines[[#This Row],[Material]]="","",INDEX(Catalog[Enter Quantity To Add to PO],MATCH(PurchaseOrderLines[[#This Row],[Material]],Catalog[Material '#],0)))</f>
        <v/>
      </c>
      <c r="E63" s="18" t="str">
        <f>IF(PurchaseOrderLines[[#This Row],[Material]]="","",INDEX(Catalog[UOM],MATCH(PurchaseOrderLines[[#This Row],[Material]],Catalog[Material '#],0)))</f>
        <v/>
      </c>
      <c r="F6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3" s="21">
        <f>IF(PurchaseOrderLines[[#This Row],[Material]]="",0,PurchaseOrderLines[[#This Row],[Qty]]*PurchaseOrderLines[[#This Row],[Unit Price]])</f>
        <v>0</v>
      </c>
      <c r="H63" s="18" t="str">
        <f>IF(PurchaseOrderLines[[#This Row],[Material]]="","",INDEX(Catalog[MOQ/Qty Increments],MATCH(PurchaseOrderLines[[#This Row],[Material]],Catalog[Material '#],0)))</f>
        <v/>
      </c>
      <c r="I63" s="18">
        <f>IFERROR(PurchaseOrderLines[[#This Row],[Qty]]/IF(PurchaseOrderLines[[#This Row],[Material]]="","",INDEX(Catalog[Pallet],MATCH(PurchaseOrderLines[[#This Row],[Material]],Catalog[Material '#],0))),0)</f>
        <v>0</v>
      </c>
    </row>
    <row r="64" spans="2:9" x14ac:dyDescent="0.25">
      <c r="B64" t="str">
        <f>IFERROR(VLOOKUP(ROW()-39,'CATALOG'!A:F,6,FALSE),"")</f>
        <v/>
      </c>
      <c r="C64" s="18" t="str">
        <f>IF(PurchaseOrderLines[[#This Row],[Material]]="","",INDEX(Catalog[Material Description],MATCH(PurchaseOrderLines[[#This Row],[Material]],Catalog[Material '#],0)))</f>
        <v/>
      </c>
      <c r="D64" s="19" t="str">
        <f>IF(PurchaseOrderLines[[#This Row],[Material]]="","",INDEX(Catalog[Enter Quantity To Add to PO],MATCH(PurchaseOrderLines[[#This Row],[Material]],Catalog[Material '#],0)))</f>
        <v/>
      </c>
      <c r="E64" s="18" t="str">
        <f>IF(PurchaseOrderLines[[#This Row],[Material]]="","",INDEX(Catalog[UOM],MATCH(PurchaseOrderLines[[#This Row],[Material]],Catalog[Material '#],0)))</f>
        <v/>
      </c>
      <c r="F6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4" s="21">
        <f>IF(PurchaseOrderLines[[#This Row],[Material]]="",0,PurchaseOrderLines[[#This Row],[Qty]]*PurchaseOrderLines[[#This Row],[Unit Price]])</f>
        <v>0</v>
      </c>
      <c r="H64" s="18" t="str">
        <f>IF(PurchaseOrderLines[[#This Row],[Material]]="","",INDEX(Catalog[MOQ/Qty Increments],MATCH(PurchaseOrderLines[[#This Row],[Material]],Catalog[Material '#],0)))</f>
        <v/>
      </c>
      <c r="I64" s="18">
        <f>IFERROR(PurchaseOrderLines[[#This Row],[Qty]]/IF(PurchaseOrderLines[[#This Row],[Material]]="","",INDEX(Catalog[Pallet],MATCH(PurchaseOrderLines[[#This Row],[Material]],Catalog[Material '#],0))),0)</f>
        <v>0</v>
      </c>
    </row>
    <row r="65" spans="2:9" x14ac:dyDescent="0.25">
      <c r="B65" t="str">
        <f>IFERROR(VLOOKUP(ROW()-39,'CATALOG'!A:F,6,FALSE),"")</f>
        <v/>
      </c>
      <c r="C65" s="18" t="str">
        <f>IF(PurchaseOrderLines[[#This Row],[Material]]="","",INDEX(Catalog[Material Description],MATCH(PurchaseOrderLines[[#This Row],[Material]],Catalog[Material '#],0)))</f>
        <v/>
      </c>
      <c r="D65" s="19" t="str">
        <f>IF(PurchaseOrderLines[[#This Row],[Material]]="","",INDEX(Catalog[Enter Quantity To Add to PO],MATCH(PurchaseOrderLines[[#This Row],[Material]],Catalog[Material '#],0)))</f>
        <v/>
      </c>
      <c r="E65" s="18" t="str">
        <f>IF(PurchaseOrderLines[[#This Row],[Material]]="","",INDEX(Catalog[UOM],MATCH(PurchaseOrderLines[[#This Row],[Material]],Catalog[Material '#],0)))</f>
        <v/>
      </c>
      <c r="F6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5" s="21">
        <f>IF(PurchaseOrderLines[[#This Row],[Material]]="",0,PurchaseOrderLines[[#This Row],[Qty]]*PurchaseOrderLines[[#This Row],[Unit Price]])</f>
        <v>0</v>
      </c>
      <c r="H65" s="18" t="str">
        <f>IF(PurchaseOrderLines[[#This Row],[Material]]="","",INDEX(Catalog[MOQ/Qty Increments],MATCH(PurchaseOrderLines[[#This Row],[Material]],Catalog[Material '#],0)))</f>
        <v/>
      </c>
      <c r="I65" s="18">
        <f>IFERROR(PurchaseOrderLines[[#This Row],[Qty]]/IF(PurchaseOrderLines[[#This Row],[Material]]="","",INDEX(Catalog[Pallet],MATCH(PurchaseOrderLines[[#This Row],[Material]],Catalog[Material '#],0))),0)</f>
        <v>0</v>
      </c>
    </row>
    <row r="66" spans="2:9" x14ac:dyDescent="0.25">
      <c r="B66" t="str">
        <f>IFERROR(VLOOKUP(ROW()-39,'CATALOG'!A:F,6,FALSE),"")</f>
        <v/>
      </c>
      <c r="C66" s="18" t="str">
        <f>IF(PurchaseOrderLines[[#This Row],[Material]]="","",INDEX(Catalog[Material Description],MATCH(PurchaseOrderLines[[#This Row],[Material]],Catalog[Material '#],0)))</f>
        <v/>
      </c>
      <c r="D66" s="19" t="str">
        <f>IF(PurchaseOrderLines[[#This Row],[Material]]="","",INDEX(Catalog[Enter Quantity To Add to PO],MATCH(PurchaseOrderLines[[#This Row],[Material]],Catalog[Material '#],0)))</f>
        <v/>
      </c>
      <c r="E66" s="18" t="str">
        <f>IF(PurchaseOrderLines[[#This Row],[Material]]="","",INDEX(Catalog[UOM],MATCH(PurchaseOrderLines[[#This Row],[Material]],Catalog[Material '#],0)))</f>
        <v/>
      </c>
      <c r="F6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6" s="21">
        <f>IF(PurchaseOrderLines[[#This Row],[Material]]="",0,PurchaseOrderLines[[#This Row],[Qty]]*PurchaseOrderLines[[#This Row],[Unit Price]])</f>
        <v>0</v>
      </c>
      <c r="H66" s="18" t="str">
        <f>IF(PurchaseOrderLines[[#This Row],[Material]]="","",INDEX(Catalog[MOQ/Qty Increments],MATCH(PurchaseOrderLines[[#This Row],[Material]],Catalog[Material '#],0)))</f>
        <v/>
      </c>
      <c r="I66" s="18">
        <f>IFERROR(PurchaseOrderLines[[#This Row],[Qty]]/IF(PurchaseOrderLines[[#This Row],[Material]]="","",INDEX(Catalog[Pallet],MATCH(PurchaseOrderLines[[#This Row],[Material]],Catalog[Material '#],0))),0)</f>
        <v>0</v>
      </c>
    </row>
    <row r="67" spans="2:9" x14ac:dyDescent="0.25">
      <c r="B67" t="str">
        <f>IFERROR(VLOOKUP(ROW()-39,'CATALOG'!A:F,6,FALSE),"")</f>
        <v/>
      </c>
      <c r="C67" s="18" t="str">
        <f>IF(PurchaseOrderLines[[#This Row],[Material]]="","",INDEX(Catalog[Material Description],MATCH(PurchaseOrderLines[[#This Row],[Material]],Catalog[Material '#],0)))</f>
        <v/>
      </c>
      <c r="D67" s="19" t="str">
        <f>IF(PurchaseOrderLines[[#This Row],[Material]]="","",INDEX(Catalog[Enter Quantity To Add to PO],MATCH(PurchaseOrderLines[[#This Row],[Material]],Catalog[Material '#],0)))</f>
        <v/>
      </c>
      <c r="E67" s="18" t="str">
        <f>IF(PurchaseOrderLines[[#This Row],[Material]]="","",INDEX(Catalog[UOM],MATCH(PurchaseOrderLines[[#This Row],[Material]],Catalog[Material '#],0)))</f>
        <v/>
      </c>
      <c r="F6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7" s="21">
        <f>IF(PurchaseOrderLines[[#This Row],[Material]]="",0,PurchaseOrderLines[[#This Row],[Qty]]*PurchaseOrderLines[[#This Row],[Unit Price]])</f>
        <v>0</v>
      </c>
      <c r="H67" s="18" t="str">
        <f>IF(PurchaseOrderLines[[#This Row],[Material]]="","",INDEX(Catalog[MOQ/Qty Increments],MATCH(PurchaseOrderLines[[#This Row],[Material]],Catalog[Material '#],0)))</f>
        <v/>
      </c>
      <c r="I67" s="18">
        <f>IFERROR(PurchaseOrderLines[[#This Row],[Qty]]/IF(PurchaseOrderLines[[#This Row],[Material]]="","",INDEX(Catalog[Pallet],MATCH(PurchaseOrderLines[[#This Row],[Material]],Catalog[Material '#],0))),0)</f>
        <v>0</v>
      </c>
    </row>
    <row r="68" spans="2:9" x14ac:dyDescent="0.25">
      <c r="B68" t="str">
        <f>IFERROR(VLOOKUP(ROW()-39,'CATALOG'!A:F,6,FALSE),"")</f>
        <v/>
      </c>
      <c r="C68" s="18" t="str">
        <f>IF(PurchaseOrderLines[[#This Row],[Material]]="","",INDEX(Catalog[Material Description],MATCH(PurchaseOrderLines[[#This Row],[Material]],Catalog[Material '#],0)))</f>
        <v/>
      </c>
      <c r="D68" s="19" t="str">
        <f>IF(PurchaseOrderLines[[#This Row],[Material]]="","",INDEX(Catalog[Enter Quantity To Add to PO],MATCH(PurchaseOrderLines[[#This Row],[Material]],Catalog[Material '#],0)))</f>
        <v/>
      </c>
      <c r="E68" s="18" t="str">
        <f>IF(PurchaseOrderLines[[#This Row],[Material]]="","",INDEX(Catalog[UOM],MATCH(PurchaseOrderLines[[#This Row],[Material]],Catalog[Material '#],0)))</f>
        <v/>
      </c>
      <c r="F6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8" s="21">
        <f>IF(PurchaseOrderLines[[#This Row],[Material]]="",0,PurchaseOrderLines[[#This Row],[Qty]]*PurchaseOrderLines[[#This Row],[Unit Price]])</f>
        <v>0</v>
      </c>
      <c r="H68" s="18" t="str">
        <f>IF(PurchaseOrderLines[[#This Row],[Material]]="","",INDEX(Catalog[MOQ/Qty Increments],MATCH(PurchaseOrderLines[[#This Row],[Material]],Catalog[Material '#],0)))</f>
        <v/>
      </c>
      <c r="I68" s="18">
        <f>IFERROR(PurchaseOrderLines[[#This Row],[Qty]]/IF(PurchaseOrderLines[[#This Row],[Material]]="","",INDEX(Catalog[Pallet],MATCH(PurchaseOrderLines[[#This Row],[Material]],Catalog[Material '#],0))),0)</f>
        <v>0</v>
      </c>
    </row>
    <row r="69" spans="2:9" x14ac:dyDescent="0.25">
      <c r="B69" t="str">
        <f>IFERROR(VLOOKUP(ROW()-39,'CATALOG'!A:F,6,FALSE),"")</f>
        <v/>
      </c>
      <c r="C69" s="18" t="str">
        <f>IF(PurchaseOrderLines[[#This Row],[Material]]="","",INDEX(Catalog[Material Description],MATCH(PurchaseOrderLines[[#This Row],[Material]],Catalog[Material '#],0)))</f>
        <v/>
      </c>
      <c r="D69" s="19" t="str">
        <f>IF(PurchaseOrderLines[[#This Row],[Material]]="","",INDEX(Catalog[Enter Quantity To Add to PO],MATCH(PurchaseOrderLines[[#This Row],[Material]],Catalog[Material '#],0)))</f>
        <v/>
      </c>
      <c r="E69" s="18" t="str">
        <f>IF(PurchaseOrderLines[[#This Row],[Material]]="","",INDEX(Catalog[UOM],MATCH(PurchaseOrderLines[[#This Row],[Material]],Catalog[Material '#],0)))</f>
        <v/>
      </c>
      <c r="F6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69" s="21">
        <f>IF(PurchaseOrderLines[[#This Row],[Material]]="",0,PurchaseOrderLines[[#This Row],[Qty]]*PurchaseOrderLines[[#This Row],[Unit Price]])</f>
        <v>0</v>
      </c>
      <c r="H69" s="18" t="str">
        <f>IF(PurchaseOrderLines[[#This Row],[Material]]="","",INDEX(Catalog[MOQ/Qty Increments],MATCH(PurchaseOrderLines[[#This Row],[Material]],Catalog[Material '#],0)))</f>
        <v/>
      </c>
      <c r="I69" s="18">
        <f>IFERROR(PurchaseOrderLines[[#This Row],[Qty]]/IF(PurchaseOrderLines[[#This Row],[Material]]="","",INDEX(Catalog[Pallet],MATCH(PurchaseOrderLines[[#This Row],[Material]],Catalog[Material '#],0))),0)</f>
        <v>0</v>
      </c>
    </row>
    <row r="70" spans="2:9" x14ac:dyDescent="0.25">
      <c r="B70" t="str">
        <f>IFERROR(VLOOKUP(ROW()-39,'CATALOG'!A:F,6,FALSE),"")</f>
        <v/>
      </c>
      <c r="C70" s="18" t="str">
        <f>IF(PurchaseOrderLines[[#This Row],[Material]]="","",INDEX(Catalog[Material Description],MATCH(PurchaseOrderLines[[#This Row],[Material]],Catalog[Material '#],0)))</f>
        <v/>
      </c>
      <c r="D70" s="19" t="str">
        <f>IF(PurchaseOrderLines[[#This Row],[Material]]="","",INDEX(Catalog[Enter Quantity To Add to PO],MATCH(PurchaseOrderLines[[#This Row],[Material]],Catalog[Material '#],0)))</f>
        <v/>
      </c>
      <c r="E70" s="18" t="str">
        <f>IF(PurchaseOrderLines[[#This Row],[Material]]="","",INDEX(Catalog[UOM],MATCH(PurchaseOrderLines[[#This Row],[Material]],Catalog[Material '#],0)))</f>
        <v/>
      </c>
      <c r="F7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0" s="21">
        <f>IF(PurchaseOrderLines[[#This Row],[Material]]="",0,PurchaseOrderLines[[#This Row],[Qty]]*PurchaseOrderLines[[#This Row],[Unit Price]])</f>
        <v>0</v>
      </c>
      <c r="H70" s="18" t="str">
        <f>IF(PurchaseOrderLines[[#This Row],[Material]]="","",INDEX(Catalog[MOQ/Qty Increments],MATCH(PurchaseOrderLines[[#This Row],[Material]],Catalog[Material '#],0)))</f>
        <v/>
      </c>
      <c r="I70" s="18">
        <f>IFERROR(PurchaseOrderLines[[#This Row],[Qty]]/IF(PurchaseOrderLines[[#This Row],[Material]]="","",INDEX(Catalog[Pallet],MATCH(PurchaseOrderLines[[#This Row],[Material]],Catalog[Material '#],0))),0)</f>
        <v>0</v>
      </c>
    </row>
    <row r="71" spans="2:9" x14ac:dyDescent="0.25">
      <c r="B71" t="str">
        <f>IFERROR(VLOOKUP(ROW()-39,'CATALOG'!A:F,6,FALSE),"")</f>
        <v/>
      </c>
      <c r="C71" s="18" t="str">
        <f>IF(PurchaseOrderLines[[#This Row],[Material]]="","",INDEX(Catalog[Material Description],MATCH(PurchaseOrderLines[[#This Row],[Material]],Catalog[Material '#],0)))</f>
        <v/>
      </c>
      <c r="D71" s="19" t="str">
        <f>IF(PurchaseOrderLines[[#This Row],[Material]]="","",INDEX(Catalog[Enter Quantity To Add to PO],MATCH(PurchaseOrderLines[[#This Row],[Material]],Catalog[Material '#],0)))</f>
        <v/>
      </c>
      <c r="E71" s="18" t="str">
        <f>IF(PurchaseOrderLines[[#This Row],[Material]]="","",INDEX(Catalog[UOM],MATCH(PurchaseOrderLines[[#This Row],[Material]],Catalog[Material '#],0)))</f>
        <v/>
      </c>
      <c r="F7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1" s="21">
        <f>IF(PurchaseOrderLines[[#This Row],[Material]]="",0,PurchaseOrderLines[[#This Row],[Qty]]*PurchaseOrderLines[[#This Row],[Unit Price]])</f>
        <v>0</v>
      </c>
      <c r="H71" s="18" t="str">
        <f>IF(PurchaseOrderLines[[#This Row],[Material]]="","",INDEX(Catalog[MOQ/Qty Increments],MATCH(PurchaseOrderLines[[#This Row],[Material]],Catalog[Material '#],0)))</f>
        <v/>
      </c>
      <c r="I71" s="18">
        <f>IFERROR(PurchaseOrderLines[[#This Row],[Qty]]/IF(PurchaseOrderLines[[#This Row],[Material]]="","",INDEX(Catalog[Pallet],MATCH(PurchaseOrderLines[[#This Row],[Material]],Catalog[Material '#],0))),0)</f>
        <v>0</v>
      </c>
    </row>
    <row r="72" spans="2:9" x14ac:dyDescent="0.25">
      <c r="B72" t="str">
        <f>IFERROR(VLOOKUP(ROW()-39,'CATALOG'!A:F,6,FALSE),"")</f>
        <v/>
      </c>
      <c r="C72" s="18" t="str">
        <f>IF(PurchaseOrderLines[[#This Row],[Material]]="","",INDEX(Catalog[Material Description],MATCH(PurchaseOrderLines[[#This Row],[Material]],Catalog[Material '#],0)))</f>
        <v/>
      </c>
      <c r="D72" s="19" t="str">
        <f>IF(PurchaseOrderLines[[#This Row],[Material]]="","",INDEX(Catalog[Enter Quantity To Add to PO],MATCH(PurchaseOrderLines[[#This Row],[Material]],Catalog[Material '#],0)))</f>
        <v/>
      </c>
      <c r="E72" s="18" t="str">
        <f>IF(PurchaseOrderLines[[#This Row],[Material]]="","",INDEX(Catalog[UOM],MATCH(PurchaseOrderLines[[#This Row],[Material]],Catalog[Material '#],0)))</f>
        <v/>
      </c>
      <c r="F7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2" s="21">
        <f>IF(PurchaseOrderLines[[#This Row],[Material]]="",0,PurchaseOrderLines[[#This Row],[Qty]]*PurchaseOrderLines[[#This Row],[Unit Price]])</f>
        <v>0</v>
      </c>
      <c r="H72" s="18" t="str">
        <f>IF(PurchaseOrderLines[[#This Row],[Material]]="","",INDEX(Catalog[MOQ/Qty Increments],MATCH(PurchaseOrderLines[[#This Row],[Material]],Catalog[Material '#],0)))</f>
        <v/>
      </c>
      <c r="I72" s="18">
        <f>IFERROR(PurchaseOrderLines[[#This Row],[Qty]]/IF(PurchaseOrderLines[[#This Row],[Material]]="","",INDEX(Catalog[Pallet],MATCH(PurchaseOrderLines[[#This Row],[Material]],Catalog[Material '#],0))),0)</f>
        <v>0</v>
      </c>
    </row>
    <row r="73" spans="2:9" x14ac:dyDescent="0.25">
      <c r="B73" t="str">
        <f>IFERROR(VLOOKUP(ROW()-39,'CATALOG'!A:F,6,FALSE),"")</f>
        <v/>
      </c>
      <c r="C73" s="18" t="str">
        <f>IF(PurchaseOrderLines[[#This Row],[Material]]="","",INDEX(Catalog[Material Description],MATCH(PurchaseOrderLines[[#This Row],[Material]],Catalog[Material '#],0)))</f>
        <v/>
      </c>
      <c r="D73" s="19" t="str">
        <f>IF(PurchaseOrderLines[[#This Row],[Material]]="","",INDEX(Catalog[Enter Quantity To Add to PO],MATCH(PurchaseOrderLines[[#This Row],[Material]],Catalog[Material '#],0)))</f>
        <v/>
      </c>
      <c r="E73" s="18" t="str">
        <f>IF(PurchaseOrderLines[[#This Row],[Material]]="","",INDEX(Catalog[UOM],MATCH(PurchaseOrderLines[[#This Row],[Material]],Catalog[Material '#],0)))</f>
        <v/>
      </c>
      <c r="F7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3" s="21">
        <f>IF(PurchaseOrderLines[[#This Row],[Material]]="",0,PurchaseOrderLines[[#This Row],[Qty]]*PurchaseOrderLines[[#This Row],[Unit Price]])</f>
        <v>0</v>
      </c>
      <c r="H73" s="18" t="str">
        <f>IF(PurchaseOrderLines[[#This Row],[Material]]="","",INDEX(Catalog[MOQ/Qty Increments],MATCH(PurchaseOrderLines[[#This Row],[Material]],Catalog[Material '#],0)))</f>
        <v/>
      </c>
      <c r="I73" s="18">
        <f>IFERROR(PurchaseOrderLines[[#This Row],[Qty]]/IF(PurchaseOrderLines[[#This Row],[Material]]="","",INDEX(Catalog[Pallet],MATCH(PurchaseOrderLines[[#This Row],[Material]],Catalog[Material '#],0))),0)</f>
        <v>0</v>
      </c>
    </row>
    <row r="74" spans="2:9" x14ac:dyDescent="0.25">
      <c r="B74" t="str">
        <f>IFERROR(VLOOKUP(ROW()-39,'CATALOG'!A:F,6,FALSE),"")</f>
        <v/>
      </c>
      <c r="C74" s="18" t="str">
        <f>IF(PurchaseOrderLines[[#This Row],[Material]]="","",INDEX(Catalog[Material Description],MATCH(PurchaseOrderLines[[#This Row],[Material]],Catalog[Material '#],0)))</f>
        <v/>
      </c>
      <c r="D74" s="19" t="str">
        <f>IF(PurchaseOrderLines[[#This Row],[Material]]="","",INDEX(Catalog[Enter Quantity To Add to PO],MATCH(PurchaseOrderLines[[#This Row],[Material]],Catalog[Material '#],0)))</f>
        <v/>
      </c>
      <c r="E74" s="18" t="str">
        <f>IF(PurchaseOrderLines[[#This Row],[Material]]="","",INDEX(Catalog[UOM],MATCH(PurchaseOrderLines[[#This Row],[Material]],Catalog[Material '#],0)))</f>
        <v/>
      </c>
      <c r="F7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4" s="21">
        <f>IF(PurchaseOrderLines[[#This Row],[Material]]="",0,PurchaseOrderLines[[#This Row],[Qty]]*PurchaseOrderLines[[#This Row],[Unit Price]])</f>
        <v>0</v>
      </c>
      <c r="H74" s="18" t="str">
        <f>IF(PurchaseOrderLines[[#This Row],[Material]]="","",INDEX(Catalog[MOQ/Qty Increments],MATCH(PurchaseOrderLines[[#This Row],[Material]],Catalog[Material '#],0)))</f>
        <v/>
      </c>
      <c r="I74" s="18">
        <f>IFERROR(PurchaseOrderLines[[#This Row],[Qty]]/IF(PurchaseOrderLines[[#This Row],[Material]]="","",INDEX(Catalog[Pallet],MATCH(PurchaseOrderLines[[#This Row],[Material]],Catalog[Material '#],0))),0)</f>
        <v>0</v>
      </c>
    </row>
    <row r="75" spans="2:9" x14ac:dyDescent="0.25">
      <c r="B75" t="str">
        <f>IFERROR(VLOOKUP(ROW()-39,'CATALOG'!A:F,6,FALSE),"")</f>
        <v/>
      </c>
      <c r="C75" s="18" t="str">
        <f>IF(PurchaseOrderLines[[#This Row],[Material]]="","",INDEX(Catalog[Material Description],MATCH(PurchaseOrderLines[[#This Row],[Material]],Catalog[Material '#],0)))</f>
        <v/>
      </c>
      <c r="D75" s="19" t="str">
        <f>IF(PurchaseOrderLines[[#This Row],[Material]]="","",INDEX(Catalog[Enter Quantity To Add to PO],MATCH(PurchaseOrderLines[[#This Row],[Material]],Catalog[Material '#],0)))</f>
        <v/>
      </c>
      <c r="E75" s="18" t="str">
        <f>IF(PurchaseOrderLines[[#This Row],[Material]]="","",INDEX(Catalog[UOM],MATCH(PurchaseOrderLines[[#This Row],[Material]],Catalog[Material '#],0)))</f>
        <v/>
      </c>
      <c r="F7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5" s="21">
        <f>IF(PurchaseOrderLines[[#This Row],[Material]]="",0,PurchaseOrderLines[[#This Row],[Qty]]*PurchaseOrderLines[[#This Row],[Unit Price]])</f>
        <v>0</v>
      </c>
      <c r="H75" s="18" t="str">
        <f>IF(PurchaseOrderLines[[#This Row],[Material]]="","",INDEX(Catalog[MOQ/Qty Increments],MATCH(PurchaseOrderLines[[#This Row],[Material]],Catalog[Material '#],0)))</f>
        <v/>
      </c>
      <c r="I75" s="18">
        <f>IFERROR(PurchaseOrderLines[[#This Row],[Qty]]/IF(PurchaseOrderLines[[#This Row],[Material]]="","",INDEX(Catalog[Pallet],MATCH(PurchaseOrderLines[[#This Row],[Material]],Catalog[Material '#],0))),0)</f>
        <v>0</v>
      </c>
    </row>
    <row r="76" spans="2:9" x14ac:dyDescent="0.25">
      <c r="B76" t="str">
        <f>IFERROR(VLOOKUP(ROW()-39,'CATALOG'!A:F,6,FALSE),"")</f>
        <v/>
      </c>
      <c r="C76" s="18" t="str">
        <f>IF(PurchaseOrderLines[[#This Row],[Material]]="","",INDEX(Catalog[Material Description],MATCH(PurchaseOrderLines[[#This Row],[Material]],Catalog[Material '#],0)))</f>
        <v/>
      </c>
      <c r="D76" s="19" t="str">
        <f>IF(PurchaseOrderLines[[#This Row],[Material]]="","",INDEX(Catalog[Enter Quantity To Add to PO],MATCH(PurchaseOrderLines[[#This Row],[Material]],Catalog[Material '#],0)))</f>
        <v/>
      </c>
      <c r="E76" s="18" t="str">
        <f>IF(PurchaseOrderLines[[#This Row],[Material]]="","",INDEX(Catalog[UOM],MATCH(PurchaseOrderLines[[#This Row],[Material]],Catalog[Material '#],0)))</f>
        <v/>
      </c>
      <c r="F7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6" s="21">
        <f>IF(PurchaseOrderLines[[#This Row],[Material]]="",0,PurchaseOrderLines[[#This Row],[Qty]]*PurchaseOrderLines[[#This Row],[Unit Price]])</f>
        <v>0</v>
      </c>
      <c r="H76" s="18" t="str">
        <f>IF(PurchaseOrderLines[[#This Row],[Material]]="","",INDEX(Catalog[MOQ/Qty Increments],MATCH(PurchaseOrderLines[[#This Row],[Material]],Catalog[Material '#],0)))</f>
        <v/>
      </c>
      <c r="I76" s="18">
        <f>IFERROR(PurchaseOrderLines[[#This Row],[Qty]]/IF(PurchaseOrderLines[[#This Row],[Material]]="","",INDEX(Catalog[Pallet],MATCH(PurchaseOrderLines[[#This Row],[Material]],Catalog[Material '#],0))),0)</f>
        <v>0</v>
      </c>
    </row>
    <row r="77" spans="2:9" x14ac:dyDescent="0.25">
      <c r="B77" t="str">
        <f>IFERROR(VLOOKUP(ROW()-39,'CATALOG'!A:F,6,FALSE),"")</f>
        <v/>
      </c>
      <c r="C77" s="18" t="str">
        <f>IF(PurchaseOrderLines[[#This Row],[Material]]="","",INDEX(Catalog[Material Description],MATCH(PurchaseOrderLines[[#This Row],[Material]],Catalog[Material '#],0)))</f>
        <v/>
      </c>
      <c r="D77" s="19" t="str">
        <f>IF(PurchaseOrderLines[[#This Row],[Material]]="","",INDEX(Catalog[Enter Quantity To Add to PO],MATCH(PurchaseOrderLines[[#This Row],[Material]],Catalog[Material '#],0)))</f>
        <v/>
      </c>
      <c r="E77" s="18" t="str">
        <f>IF(PurchaseOrderLines[[#This Row],[Material]]="","",INDEX(Catalog[UOM],MATCH(PurchaseOrderLines[[#This Row],[Material]],Catalog[Material '#],0)))</f>
        <v/>
      </c>
      <c r="F7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7" s="21">
        <f>IF(PurchaseOrderLines[[#This Row],[Material]]="",0,PurchaseOrderLines[[#This Row],[Qty]]*PurchaseOrderLines[[#This Row],[Unit Price]])</f>
        <v>0</v>
      </c>
      <c r="H77" s="18" t="str">
        <f>IF(PurchaseOrderLines[[#This Row],[Material]]="","",INDEX(Catalog[MOQ/Qty Increments],MATCH(PurchaseOrderLines[[#This Row],[Material]],Catalog[Material '#],0)))</f>
        <v/>
      </c>
      <c r="I77" s="18">
        <f>IFERROR(PurchaseOrderLines[[#This Row],[Qty]]/IF(PurchaseOrderLines[[#This Row],[Material]]="","",INDEX(Catalog[Pallet],MATCH(PurchaseOrderLines[[#This Row],[Material]],Catalog[Material '#],0))),0)</f>
        <v>0</v>
      </c>
    </row>
    <row r="78" spans="2:9" x14ac:dyDescent="0.25">
      <c r="B78" t="str">
        <f>IFERROR(VLOOKUP(ROW()-39,'CATALOG'!A:F,6,FALSE),"")</f>
        <v/>
      </c>
      <c r="C78" s="18" t="str">
        <f>IF(PurchaseOrderLines[[#This Row],[Material]]="","",INDEX(Catalog[Material Description],MATCH(PurchaseOrderLines[[#This Row],[Material]],Catalog[Material '#],0)))</f>
        <v/>
      </c>
      <c r="D78" s="19" t="str">
        <f>IF(PurchaseOrderLines[[#This Row],[Material]]="","",INDEX(Catalog[Enter Quantity To Add to PO],MATCH(PurchaseOrderLines[[#This Row],[Material]],Catalog[Material '#],0)))</f>
        <v/>
      </c>
      <c r="E78" s="18" t="str">
        <f>IF(PurchaseOrderLines[[#This Row],[Material]]="","",INDEX(Catalog[UOM],MATCH(PurchaseOrderLines[[#This Row],[Material]],Catalog[Material '#],0)))</f>
        <v/>
      </c>
      <c r="F7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8" s="21">
        <f>IF(PurchaseOrderLines[[#This Row],[Material]]="",0,PurchaseOrderLines[[#This Row],[Qty]]*PurchaseOrderLines[[#This Row],[Unit Price]])</f>
        <v>0</v>
      </c>
      <c r="H78" s="18" t="str">
        <f>IF(PurchaseOrderLines[[#This Row],[Material]]="","",INDEX(Catalog[MOQ/Qty Increments],MATCH(PurchaseOrderLines[[#This Row],[Material]],Catalog[Material '#],0)))</f>
        <v/>
      </c>
      <c r="I78" s="18">
        <f>IFERROR(PurchaseOrderLines[[#This Row],[Qty]]/IF(PurchaseOrderLines[[#This Row],[Material]]="","",INDEX(Catalog[Pallet],MATCH(PurchaseOrderLines[[#This Row],[Material]],Catalog[Material '#],0))),0)</f>
        <v>0</v>
      </c>
    </row>
    <row r="79" spans="2:9" x14ac:dyDescent="0.25">
      <c r="B79" t="str">
        <f>IFERROR(VLOOKUP(ROW()-39,'CATALOG'!A:F,6,FALSE),"")</f>
        <v/>
      </c>
      <c r="C79" s="18" t="str">
        <f>IF(PurchaseOrderLines[[#This Row],[Material]]="","",INDEX(Catalog[Material Description],MATCH(PurchaseOrderLines[[#This Row],[Material]],Catalog[Material '#],0)))</f>
        <v/>
      </c>
      <c r="D79" s="19" t="str">
        <f>IF(PurchaseOrderLines[[#This Row],[Material]]="","",INDEX(Catalog[Enter Quantity To Add to PO],MATCH(PurchaseOrderLines[[#This Row],[Material]],Catalog[Material '#],0)))</f>
        <v/>
      </c>
      <c r="E79" s="18" t="str">
        <f>IF(PurchaseOrderLines[[#This Row],[Material]]="","",INDEX(Catalog[UOM],MATCH(PurchaseOrderLines[[#This Row],[Material]],Catalog[Material '#],0)))</f>
        <v/>
      </c>
      <c r="F7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79" s="21">
        <f>IF(PurchaseOrderLines[[#This Row],[Material]]="",0,PurchaseOrderLines[[#This Row],[Qty]]*PurchaseOrderLines[[#This Row],[Unit Price]])</f>
        <v>0</v>
      </c>
      <c r="H79" s="18" t="str">
        <f>IF(PurchaseOrderLines[[#This Row],[Material]]="","",INDEX(Catalog[MOQ/Qty Increments],MATCH(PurchaseOrderLines[[#This Row],[Material]],Catalog[Material '#],0)))</f>
        <v/>
      </c>
      <c r="I79" s="18">
        <f>IFERROR(PurchaseOrderLines[[#This Row],[Qty]]/IF(PurchaseOrderLines[[#This Row],[Material]]="","",INDEX(Catalog[Pallet],MATCH(PurchaseOrderLines[[#This Row],[Material]],Catalog[Material '#],0))),0)</f>
        <v>0</v>
      </c>
    </row>
    <row r="80" spans="2:9" x14ac:dyDescent="0.25">
      <c r="B80" t="str">
        <f>IFERROR(VLOOKUP(ROW()-39,'CATALOG'!A:F,6,FALSE),"")</f>
        <v/>
      </c>
      <c r="C80" s="18" t="str">
        <f>IF(PurchaseOrderLines[[#This Row],[Material]]="","",INDEX(Catalog[Material Description],MATCH(PurchaseOrderLines[[#This Row],[Material]],Catalog[Material '#],0)))</f>
        <v/>
      </c>
      <c r="D80" s="19" t="str">
        <f>IF(PurchaseOrderLines[[#This Row],[Material]]="","",INDEX(Catalog[Enter Quantity To Add to PO],MATCH(PurchaseOrderLines[[#This Row],[Material]],Catalog[Material '#],0)))</f>
        <v/>
      </c>
      <c r="E80" s="18" t="str">
        <f>IF(PurchaseOrderLines[[#This Row],[Material]]="","",INDEX(Catalog[UOM],MATCH(PurchaseOrderLines[[#This Row],[Material]],Catalog[Material '#],0)))</f>
        <v/>
      </c>
      <c r="F8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0" s="21">
        <f>IF(PurchaseOrderLines[[#This Row],[Material]]="",0,PurchaseOrderLines[[#This Row],[Qty]]*PurchaseOrderLines[[#This Row],[Unit Price]])</f>
        <v>0</v>
      </c>
      <c r="H80" s="18" t="str">
        <f>IF(PurchaseOrderLines[[#This Row],[Material]]="","",INDEX(Catalog[MOQ/Qty Increments],MATCH(PurchaseOrderLines[[#This Row],[Material]],Catalog[Material '#],0)))</f>
        <v/>
      </c>
      <c r="I80" s="18">
        <f>IFERROR(PurchaseOrderLines[[#This Row],[Qty]]/IF(PurchaseOrderLines[[#This Row],[Material]]="","",INDEX(Catalog[Pallet],MATCH(PurchaseOrderLines[[#This Row],[Material]],Catalog[Material '#],0))),0)</f>
        <v>0</v>
      </c>
    </row>
    <row r="81" spans="2:9" x14ac:dyDescent="0.25">
      <c r="B81" t="str">
        <f>IFERROR(VLOOKUP(ROW()-39,'CATALOG'!A:F,6,FALSE),"")</f>
        <v/>
      </c>
      <c r="C81" s="18" t="str">
        <f>IF(PurchaseOrderLines[[#This Row],[Material]]="","",INDEX(Catalog[Material Description],MATCH(PurchaseOrderLines[[#This Row],[Material]],Catalog[Material '#],0)))</f>
        <v/>
      </c>
      <c r="D81" s="19" t="str">
        <f>IF(PurchaseOrderLines[[#This Row],[Material]]="","",INDEX(Catalog[Enter Quantity To Add to PO],MATCH(PurchaseOrderLines[[#This Row],[Material]],Catalog[Material '#],0)))</f>
        <v/>
      </c>
      <c r="E81" s="18" t="str">
        <f>IF(PurchaseOrderLines[[#This Row],[Material]]="","",INDEX(Catalog[UOM],MATCH(PurchaseOrderLines[[#This Row],[Material]],Catalog[Material '#],0)))</f>
        <v/>
      </c>
      <c r="F8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1" s="21">
        <f>IF(PurchaseOrderLines[[#This Row],[Material]]="",0,PurchaseOrderLines[[#This Row],[Qty]]*PurchaseOrderLines[[#This Row],[Unit Price]])</f>
        <v>0</v>
      </c>
      <c r="H81" s="18" t="str">
        <f>IF(PurchaseOrderLines[[#This Row],[Material]]="","",INDEX(Catalog[MOQ/Qty Increments],MATCH(PurchaseOrderLines[[#This Row],[Material]],Catalog[Material '#],0)))</f>
        <v/>
      </c>
      <c r="I81" s="18">
        <f>IFERROR(PurchaseOrderLines[[#This Row],[Qty]]/IF(PurchaseOrderLines[[#This Row],[Material]]="","",INDEX(Catalog[Pallet],MATCH(PurchaseOrderLines[[#This Row],[Material]],Catalog[Material '#],0))),0)</f>
        <v>0</v>
      </c>
    </row>
    <row r="82" spans="2:9" x14ac:dyDescent="0.25">
      <c r="B82" t="str">
        <f>IFERROR(VLOOKUP(ROW()-39,'CATALOG'!A:F,6,FALSE),"")</f>
        <v/>
      </c>
      <c r="C82" s="18" t="str">
        <f>IF(PurchaseOrderLines[[#This Row],[Material]]="","",INDEX(Catalog[Material Description],MATCH(PurchaseOrderLines[[#This Row],[Material]],Catalog[Material '#],0)))</f>
        <v/>
      </c>
      <c r="D82" s="19" t="str">
        <f>IF(PurchaseOrderLines[[#This Row],[Material]]="","",INDEX(Catalog[Enter Quantity To Add to PO],MATCH(PurchaseOrderLines[[#This Row],[Material]],Catalog[Material '#],0)))</f>
        <v/>
      </c>
      <c r="E82" s="18" t="str">
        <f>IF(PurchaseOrderLines[[#This Row],[Material]]="","",INDEX(Catalog[UOM],MATCH(PurchaseOrderLines[[#This Row],[Material]],Catalog[Material '#],0)))</f>
        <v/>
      </c>
      <c r="F8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2" s="21">
        <f>IF(PurchaseOrderLines[[#This Row],[Material]]="",0,PurchaseOrderLines[[#This Row],[Qty]]*PurchaseOrderLines[[#This Row],[Unit Price]])</f>
        <v>0</v>
      </c>
      <c r="H82" s="18" t="str">
        <f>IF(PurchaseOrderLines[[#This Row],[Material]]="","",INDEX(Catalog[MOQ/Qty Increments],MATCH(PurchaseOrderLines[[#This Row],[Material]],Catalog[Material '#],0)))</f>
        <v/>
      </c>
      <c r="I82" s="18">
        <f>IFERROR(PurchaseOrderLines[[#This Row],[Qty]]/IF(PurchaseOrderLines[[#This Row],[Material]]="","",INDEX(Catalog[Pallet],MATCH(PurchaseOrderLines[[#This Row],[Material]],Catalog[Material '#],0))),0)</f>
        <v>0</v>
      </c>
    </row>
    <row r="83" spans="2:9" x14ac:dyDescent="0.25">
      <c r="B83" t="str">
        <f>IFERROR(VLOOKUP(ROW()-39,'CATALOG'!A:F,6,FALSE),"")</f>
        <v/>
      </c>
      <c r="C83" s="18" t="str">
        <f>IF(PurchaseOrderLines[[#This Row],[Material]]="","",INDEX(Catalog[Material Description],MATCH(PurchaseOrderLines[[#This Row],[Material]],Catalog[Material '#],0)))</f>
        <v/>
      </c>
      <c r="D83" s="19" t="str">
        <f>IF(PurchaseOrderLines[[#This Row],[Material]]="","",INDEX(Catalog[Enter Quantity To Add to PO],MATCH(PurchaseOrderLines[[#This Row],[Material]],Catalog[Material '#],0)))</f>
        <v/>
      </c>
      <c r="E83" s="18" t="str">
        <f>IF(PurchaseOrderLines[[#This Row],[Material]]="","",INDEX(Catalog[UOM],MATCH(PurchaseOrderLines[[#This Row],[Material]],Catalog[Material '#],0)))</f>
        <v/>
      </c>
      <c r="F8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3" s="21">
        <f>IF(PurchaseOrderLines[[#This Row],[Material]]="",0,PurchaseOrderLines[[#This Row],[Qty]]*PurchaseOrderLines[[#This Row],[Unit Price]])</f>
        <v>0</v>
      </c>
      <c r="H83" s="18" t="str">
        <f>IF(PurchaseOrderLines[[#This Row],[Material]]="","",INDEX(Catalog[MOQ/Qty Increments],MATCH(PurchaseOrderLines[[#This Row],[Material]],Catalog[Material '#],0)))</f>
        <v/>
      </c>
      <c r="I83" s="18">
        <f>IFERROR(PurchaseOrderLines[[#This Row],[Qty]]/IF(PurchaseOrderLines[[#This Row],[Material]]="","",INDEX(Catalog[Pallet],MATCH(PurchaseOrderLines[[#This Row],[Material]],Catalog[Material '#],0))),0)</f>
        <v>0</v>
      </c>
    </row>
    <row r="84" spans="2:9" x14ac:dyDescent="0.25">
      <c r="B84" t="str">
        <f>IFERROR(VLOOKUP(ROW()-39,'CATALOG'!A:F,6,FALSE),"")</f>
        <v/>
      </c>
      <c r="C84" s="18" t="str">
        <f>IF(PurchaseOrderLines[[#This Row],[Material]]="","",INDEX(Catalog[Material Description],MATCH(PurchaseOrderLines[[#This Row],[Material]],Catalog[Material '#],0)))</f>
        <v/>
      </c>
      <c r="D84" s="19" t="str">
        <f>IF(PurchaseOrderLines[[#This Row],[Material]]="","",INDEX(Catalog[Enter Quantity To Add to PO],MATCH(PurchaseOrderLines[[#This Row],[Material]],Catalog[Material '#],0)))</f>
        <v/>
      </c>
      <c r="E84" s="18" t="str">
        <f>IF(PurchaseOrderLines[[#This Row],[Material]]="","",INDEX(Catalog[UOM],MATCH(PurchaseOrderLines[[#This Row],[Material]],Catalog[Material '#],0)))</f>
        <v/>
      </c>
      <c r="F8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4" s="21">
        <f>IF(PurchaseOrderLines[[#This Row],[Material]]="",0,PurchaseOrderLines[[#This Row],[Qty]]*PurchaseOrderLines[[#This Row],[Unit Price]])</f>
        <v>0</v>
      </c>
      <c r="H84" s="18" t="str">
        <f>IF(PurchaseOrderLines[[#This Row],[Material]]="","",INDEX(Catalog[MOQ/Qty Increments],MATCH(PurchaseOrderLines[[#This Row],[Material]],Catalog[Material '#],0)))</f>
        <v/>
      </c>
      <c r="I84" s="18">
        <f>IFERROR(PurchaseOrderLines[[#This Row],[Qty]]/IF(PurchaseOrderLines[[#This Row],[Material]]="","",INDEX(Catalog[Pallet],MATCH(PurchaseOrderLines[[#This Row],[Material]],Catalog[Material '#],0))),0)</f>
        <v>0</v>
      </c>
    </row>
    <row r="85" spans="2:9" x14ac:dyDescent="0.25">
      <c r="B85" t="str">
        <f>IFERROR(VLOOKUP(ROW()-39,'CATALOG'!A:F,6,FALSE),"")</f>
        <v/>
      </c>
      <c r="C85" s="18" t="str">
        <f>IF(PurchaseOrderLines[[#This Row],[Material]]="","",INDEX(Catalog[Material Description],MATCH(PurchaseOrderLines[[#This Row],[Material]],Catalog[Material '#],0)))</f>
        <v/>
      </c>
      <c r="D85" s="19" t="str">
        <f>IF(PurchaseOrderLines[[#This Row],[Material]]="","",INDEX(Catalog[Enter Quantity To Add to PO],MATCH(PurchaseOrderLines[[#This Row],[Material]],Catalog[Material '#],0)))</f>
        <v/>
      </c>
      <c r="E85" s="18" t="str">
        <f>IF(PurchaseOrderLines[[#This Row],[Material]]="","",INDEX(Catalog[UOM],MATCH(PurchaseOrderLines[[#This Row],[Material]],Catalog[Material '#],0)))</f>
        <v/>
      </c>
      <c r="F8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5" s="21">
        <f>IF(PurchaseOrderLines[[#This Row],[Material]]="",0,PurchaseOrderLines[[#This Row],[Qty]]*PurchaseOrderLines[[#This Row],[Unit Price]])</f>
        <v>0</v>
      </c>
      <c r="H85" s="18" t="str">
        <f>IF(PurchaseOrderLines[[#This Row],[Material]]="","",INDEX(Catalog[MOQ/Qty Increments],MATCH(PurchaseOrderLines[[#This Row],[Material]],Catalog[Material '#],0)))</f>
        <v/>
      </c>
      <c r="I85" s="18">
        <f>IFERROR(PurchaseOrderLines[[#This Row],[Qty]]/IF(PurchaseOrderLines[[#This Row],[Material]]="","",INDEX(Catalog[Pallet],MATCH(PurchaseOrderLines[[#This Row],[Material]],Catalog[Material '#],0))),0)</f>
        <v>0</v>
      </c>
    </row>
    <row r="86" spans="2:9" x14ac:dyDescent="0.25">
      <c r="B86" t="str">
        <f>IFERROR(VLOOKUP(ROW()-39,'CATALOG'!A:F,6,FALSE),"")</f>
        <v/>
      </c>
      <c r="C86" s="18" t="str">
        <f>IF(PurchaseOrderLines[[#This Row],[Material]]="","",INDEX(Catalog[Material Description],MATCH(PurchaseOrderLines[[#This Row],[Material]],Catalog[Material '#],0)))</f>
        <v/>
      </c>
      <c r="D86" s="19" t="str">
        <f>IF(PurchaseOrderLines[[#This Row],[Material]]="","",INDEX(Catalog[Enter Quantity To Add to PO],MATCH(PurchaseOrderLines[[#This Row],[Material]],Catalog[Material '#],0)))</f>
        <v/>
      </c>
      <c r="E86" s="18" t="str">
        <f>IF(PurchaseOrderLines[[#This Row],[Material]]="","",INDEX(Catalog[UOM],MATCH(PurchaseOrderLines[[#This Row],[Material]],Catalog[Material '#],0)))</f>
        <v/>
      </c>
      <c r="F8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6" s="21">
        <f>IF(PurchaseOrderLines[[#This Row],[Material]]="",0,PurchaseOrderLines[[#This Row],[Qty]]*PurchaseOrderLines[[#This Row],[Unit Price]])</f>
        <v>0</v>
      </c>
      <c r="H86" s="18" t="str">
        <f>IF(PurchaseOrderLines[[#This Row],[Material]]="","",INDEX(Catalog[MOQ/Qty Increments],MATCH(PurchaseOrderLines[[#This Row],[Material]],Catalog[Material '#],0)))</f>
        <v/>
      </c>
      <c r="I86" s="18">
        <f>IFERROR(PurchaseOrderLines[[#This Row],[Qty]]/IF(PurchaseOrderLines[[#This Row],[Material]]="","",INDEX(Catalog[Pallet],MATCH(PurchaseOrderLines[[#This Row],[Material]],Catalog[Material '#],0))),0)</f>
        <v>0</v>
      </c>
    </row>
    <row r="87" spans="2:9" x14ac:dyDescent="0.25">
      <c r="B87" t="str">
        <f>IFERROR(VLOOKUP(ROW()-39,'CATALOG'!A:F,6,FALSE),"")</f>
        <v/>
      </c>
      <c r="C87" s="18" t="str">
        <f>IF(PurchaseOrderLines[[#This Row],[Material]]="","",INDEX(Catalog[Material Description],MATCH(PurchaseOrderLines[[#This Row],[Material]],Catalog[Material '#],0)))</f>
        <v/>
      </c>
      <c r="D87" s="19" t="str">
        <f>IF(PurchaseOrderLines[[#This Row],[Material]]="","",INDEX(Catalog[Enter Quantity To Add to PO],MATCH(PurchaseOrderLines[[#This Row],[Material]],Catalog[Material '#],0)))</f>
        <v/>
      </c>
      <c r="E87" s="18" t="str">
        <f>IF(PurchaseOrderLines[[#This Row],[Material]]="","",INDEX(Catalog[UOM],MATCH(PurchaseOrderLines[[#This Row],[Material]],Catalog[Material '#],0)))</f>
        <v/>
      </c>
      <c r="F8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7" s="21">
        <f>IF(PurchaseOrderLines[[#This Row],[Material]]="",0,PurchaseOrderLines[[#This Row],[Qty]]*PurchaseOrderLines[[#This Row],[Unit Price]])</f>
        <v>0</v>
      </c>
      <c r="H87" s="18" t="str">
        <f>IF(PurchaseOrderLines[[#This Row],[Material]]="","",INDEX(Catalog[MOQ/Qty Increments],MATCH(PurchaseOrderLines[[#This Row],[Material]],Catalog[Material '#],0)))</f>
        <v/>
      </c>
      <c r="I87" s="18">
        <f>IFERROR(PurchaseOrderLines[[#This Row],[Qty]]/IF(PurchaseOrderLines[[#This Row],[Material]]="","",INDEX(Catalog[Pallet],MATCH(PurchaseOrderLines[[#This Row],[Material]],Catalog[Material '#],0))),0)</f>
        <v>0</v>
      </c>
    </row>
    <row r="88" spans="2:9" x14ac:dyDescent="0.25">
      <c r="B88" t="str">
        <f>IFERROR(VLOOKUP(ROW()-39,'CATALOG'!A:F,6,FALSE),"")</f>
        <v/>
      </c>
      <c r="C88" s="18" t="str">
        <f>IF(PurchaseOrderLines[[#This Row],[Material]]="","",INDEX(Catalog[Material Description],MATCH(PurchaseOrderLines[[#This Row],[Material]],Catalog[Material '#],0)))</f>
        <v/>
      </c>
      <c r="D88" s="19" t="str">
        <f>IF(PurchaseOrderLines[[#This Row],[Material]]="","",INDEX(Catalog[Enter Quantity To Add to PO],MATCH(PurchaseOrderLines[[#This Row],[Material]],Catalog[Material '#],0)))</f>
        <v/>
      </c>
      <c r="E88" s="18" t="str">
        <f>IF(PurchaseOrderLines[[#This Row],[Material]]="","",INDEX(Catalog[UOM],MATCH(PurchaseOrderLines[[#This Row],[Material]],Catalog[Material '#],0)))</f>
        <v/>
      </c>
      <c r="F8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8" s="21">
        <f>IF(PurchaseOrderLines[[#This Row],[Material]]="",0,PurchaseOrderLines[[#This Row],[Qty]]*PurchaseOrderLines[[#This Row],[Unit Price]])</f>
        <v>0</v>
      </c>
      <c r="H88" s="18" t="str">
        <f>IF(PurchaseOrderLines[[#This Row],[Material]]="","",INDEX(Catalog[MOQ/Qty Increments],MATCH(PurchaseOrderLines[[#This Row],[Material]],Catalog[Material '#],0)))</f>
        <v/>
      </c>
      <c r="I88" s="18">
        <f>IFERROR(PurchaseOrderLines[[#This Row],[Qty]]/IF(PurchaseOrderLines[[#This Row],[Material]]="","",INDEX(Catalog[Pallet],MATCH(PurchaseOrderLines[[#This Row],[Material]],Catalog[Material '#],0))),0)</f>
        <v>0</v>
      </c>
    </row>
    <row r="89" spans="2:9" x14ac:dyDescent="0.25">
      <c r="B89" t="str">
        <f>IFERROR(VLOOKUP(ROW()-39,'CATALOG'!A:F,6,FALSE),"")</f>
        <v/>
      </c>
      <c r="C89" s="18" t="str">
        <f>IF(PurchaseOrderLines[[#This Row],[Material]]="","",INDEX(Catalog[Material Description],MATCH(PurchaseOrderLines[[#This Row],[Material]],Catalog[Material '#],0)))</f>
        <v/>
      </c>
      <c r="D89" s="19" t="str">
        <f>IF(PurchaseOrderLines[[#This Row],[Material]]="","",INDEX(Catalog[Enter Quantity To Add to PO],MATCH(PurchaseOrderLines[[#This Row],[Material]],Catalog[Material '#],0)))</f>
        <v/>
      </c>
      <c r="E89" s="18" t="str">
        <f>IF(PurchaseOrderLines[[#This Row],[Material]]="","",INDEX(Catalog[UOM],MATCH(PurchaseOrderLines[[#This Row],[Material]],Catalog[Material '#],0)))</f>
        <v/>
      </c>
      <c r="F8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89" s="21">
        <f>IF(PurchaseOrderLines[[#This Row],[Material]]="",0,PurchaseOrderLines[[#This Row],[Qty]]*PurchaseOrderLines[[#This Row],[Unit Price]])</f>
        <v>0</v>
      </c>
      <c r="H89" s="18" t="str">
        <f>IF(PurchaseOrderLines[[#This Row],[Material]]="","",INDEX(Catalog[MOQ/Qty Increments],MATCH(PurchaseOrderLines[[#This Row],[Material]],Catalog[Material '#],0)))</f>
        <v/>
      </c>
      <c r="I89" s="18">
        <f>IFERROR(PurchaseOrderLines[[#This Row],[Qty]]/IF(PurchaseOrderLines[[#This Row],[Material]]="","",INDEX(Catalog[Pallet],MATCH(PurchaseOrderLines[[#This Row],[Material]],Catalog[Material '#],0))),0)</f>
        <v>0</v>
      </c>
    </row>
    <row r="90" spans="2:9" x14ac:dyDescent="0.25">
      <c r="B90" t="str">
        <f>IFERROR(VLOOKUP(ROW()-39,'CATALOG'!A:F,6,FALSE),"")</f>
        <v/>
      </c>
      <c r="C90" s="18" t="str">
        <f>IF(PurchaseOrderLines[[#This Row],[Material]]="","",INDEX(Catalog[Material Description],MATCH(PurchaseOrderLines[[#This Row],[Material]],Catalog[Material '#],0)))</f>
        <v/>
      </c>
      <c r="D90" s="19" t="str">
        <f>IF(PurchaseOrderLines[[#This Row],[Material]]="","",INDEX(Catalog[Enter Quantity To Add to PO],MATCH(PurchaseOrderLines[[#This Row],[Material]],Catalog[Material '#],0)))</f>
        <v/>
      </c>
      <c r="E90" s="18" t="str">
        <f>IF(PurchaseOrderLines[[#This Row],[Material]]="","",INDEX(Catalog[UOM],MATCH(PurchaseOrderLines[[#This Row],[Material]],Catalog[Material '#],0)))</f>
        <v/>
      </c>
      <c r="F9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0" s="21">
        <f>IF(PurchaseOrderLines[[#This Row],[Material]]="",0,PurchaseOrderLines[[#This Row],[Qty]]*PurchaseOrderLines[[#This Row],[Unit Price]])</f>
        <v>0</v>
      </c>
      <c r="H90" s="18" t="str">
        <f>IF(PurchaseOrderLines[[#This Row],[Material]]="","",INDEX(Catalog[MOQ/Qty Increments],MATCH(PurchaseOrderLines[[#This Row],[Material]],Catalog[Material '#],0)))</f>
        <v/>
      </c>
      <c r="I90" s="18">
        <f>IFERROR(PurchaseOrderLines[[#This Row],[Qty]]/IF(PurchaseOrderLines[[#This Row],[Material]]="","",INDEX(Catalog[Pallet],MATCH(PurchaseOrderLines[[#This Row],[Material]],Catalog[Material '#],0))),0)</f>
        <v>0</v>
      </c>
    </row>
    <row r="91" spans="2:9" x14ac:dyDescent="0.25">
      <c r="B91" t="str">
        <f>IFERROR(VLOOKUP(ROW()-39,'CATALOG'!A:F,6,FALSE),"")</f>
        <v/>
      </c>
      <c r="C91" s="18" t="str">
        <f>IF(PurchaseOrderLines[[#This Row],[Material]]="","",INDEX(Catalog[Material Description],MATCH(PurchaseOrderLines[[#This Row],[Material]],Catalog[Material '#],0)))</f>
        <v/>
      </c>
      <c r="D91" s="19" t="str">
        <f>IF(PurchaseOrderLines[[#This Row],[Material]]="","",INDEX(Catalog[Enter Quantity To Add to PO],MATCH(PurchaseOrderLines[[#This Row],[Material]],Catalog[Material '#],0)))</f>
        <v/>
      </c>
      <c r="E91" s="18" t="str">
        <f>IF(PurchaseOrderLines[[#This Row],[Material]]="","",INDEX(Catalog[UOM],MATCH(PurchaseOrderLines[[#This Row],[Material]],Catalog[Material '#],0)))</f>
        <v/>
      </c>
      <c r="F9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1" s="21">
        <f>IF(PurchaseOrderLines[[#This Row],[Material]]="",0,PurchaseOrderLines[[#This Row],[Qty]]*PurchaseOrderLines[[#This Row],[Unit Price]])</f>
        <v>0</v>
      </c>
      <c r="H91" s="18" t="str">
        <f>IF(PurchaseOrderLines[[#This Row],[Material]]="","",INDEX(Catalog[MOQ/Qty Increments],MATCH(PurchaseOrderLines[[#This Row],[Material]],Catalog[Material '#],0)))</f>
        <v/>
      </c>
      <c r="I91" s="18">
        <f>IFERROR(PurchaseOrderLines[[#This Row],[Qty]]/IF(PurchaseOrderLines[[#This Row],[Material]]="","",INDEX(Catalog[Pallet],MATCH(PurchaseOrderLines[[#This Row],[Material]],Catalog[Material '#],0))),0)</f>
        <v>0</v>
      </c>
    </row>
    <row r="92" spans="2:9" x14ac:dyDescent="0.25">
      <c r="B92" t="str">
        <f>IFERROR(VLOOKUP(ROW()-39,'CATALOG'!A:F,6,FALSE),"")</f>
        <v/>
      </c>
      <c r="C92" s="18" t="str">
        <f>IF(PurchaseOrderLines[[#This Row],[Material]]="","",INDEX(Catalog[Material Description],MATCH(PurchaseOrderLines[[#This Row],[Material]],Catalog[Material '#],0)))</f>
        <v/>
      </c>
      <c r="D92" s="19" t="str">
        <f>IF(PurchaseOrderLines[[#This Row],[Material]]="","",INDEX(Catalog[Enter Quantity To Add to PO],MATCH(PurchaseOrderLines[[#This Row],[Material]],Catalog[Material '#],0)))</f>
        <v/>
      </c>
      <c r="E92" s="18" t="str">
        <f>IF(PurchaseOrderLines[[#This Row],[Material]]="","",INDEX(Catalog[UOM],MATCH(PurchaseOrderLines[[#This Row],[Material]],Catalog[Material '#],0)))</f>
        <v/>
      </c>
      <c r="F9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2" s="21">
        <f>IF(PurchaseOrderLines[[#This Row],[Material]]="",0,PurchaseOrderLines[[#This Row],[Qty]]*PurchaseOrderLines[[#This Row],[Unit Price]])</f>
        <v>0</v>
      </c>
      <c r="H92" s="18" t="str">
        <f>IF(PurchaseOrderLines[[#This Row],[Material]]="","",INDEX(Catalog[MOQ/Qty Increments],MATCH(PurchaseOrderLines[[#This Row],[Material]],Catalog[Material '#],0)))</f>
        <v/>
      </c>
      <c r="I92" s="18">
        <f>IFERROR(PurchaseOrderLines[[#This Row],[Qty]]/IF(PurchaseOrderLines[[#This Row],[Material]]="","",INDEX(Catalog[Pallet],MATCH(PurchaseOrderLines[[#This Row],[Material]],Catalog[Material '#],0))),0)</f>
        <v>0</v>
      </c>
    </row>
    <row r="93" spans="2:9" x14ac:dyDescent="0.25">
      <c r="B93" t="str">
        <f>IFERROR(VLOOKUP(ROW()-39,'CATALOG'!A:F,6,FALSE),"")</f>
        <v/>
      </c>
      <c r="C93" s="18" t="str">
        <f>IF(PurchaseOrderLines[[#This Row],[Material]]="","",INDEX(Catalog[Material Description],MATCH(PurchaseOrderLines[[#This Row],[Material]],Catalog[Material '#],0)))</f>
        <v/>
      </c>
      <c r="D93" s="19" t="str">
        <f>IF(PurchaseOrderLines[[#This Row],[Material]]="","",INDEX(Catalog[Enter Quantity To Add to PO],MATCH(PurchaseOrderLines[[#This Row],[Material]],Catalog[Material '#],0)))</f>
        <v/>
      </c>
      <c r="E93" s="18" t="str">
        <f>IF(PurchaseOrderLines[[#This Row],[Material]]="","",INDEX(Catalog[UOM],MATCH(PurchaseOrderLines[[#This Row],[Material]],Catalog[Material '#],0)))</f>
        <v/>
      </c>
      <c r="F9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3" s="21">
        <f>IF(PurchaseOrderLines[[#This Row],[Material]]="",0,PurchaseOrderLines[[#This Row],[Qty]]*PurchaseOrderLines[[#This Row],[Unit Price]])</f>
        <v>0</v>
      </c>
      <c r="H93" s="18" t="str">
        <f>IF(PurchaseOrderLines[[#This Row],[Material]]="","",INDEX(Catalog[MOQ/Qty Increments],MATCH(PurchaseOrderLines[[#This Row],[Material]],Catalog[Material '#],0)))</f>
        <v/>
      </c>
      <c r="I93" s="18">
        <f>IFERROR(PurchaseOrderLines[[#This Row],[Qty]]/IF(PurchaseOrderLines[[#This Row],[Material]]="","",INDEX(Catalog[Pallet],MATCH(PurchaseOrderLines[[#This Row],[Material]],Catalog[Material '#],0))),0)</f>
        <v>0</v>
      </c>
    </row>
    <row r="94" spans="2:9" x14ac:dyDescent="0.25">
      <c r="B94" t="str">
        <f>IFERROR(VLOOKUP(ROW()-39,'CATALOG'!A:F,6,FALSE),"")</f>
        <v/>
      </c>
      <c r="C94" s="18" t="str">
        <f>IF(PurchaseOrderLines[[#This Row],[Material]]="","",INDEX(Catalog[Material Description],MATCH(PurchaseOrderLines[[#This Row],[Material]],Catalog[Material '#],0)))</f>
        <v/>
      </c>
      <c r="D94" s="19" t="str">
        <f>IF(PurchaseOrderLines[[#This Row],[Material]]="","",INDEX(Catalog[Enter Quantity To Add to PO],MATCH(PurchaseOrderLines[[#This Row],[Material]],Catalog[Material '#],0)))</f>
        <v/>
      </c>
      <c r="E94" s="18" t="str">
        <f>IF(PurchaseOrderLines[[#This Row],[Material]]="","",INDEX(Catalog[UOM],MATCH(PurchaseOrderLines[[#This Row],[Material]],Catalog[Material '#],0)))</f>
        <v/>
      </c>
      <c r="F9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4" s="21">
        <f>IF(PurchaseOrderLines[[#This Row],[Material]]="",0,PurchaseOrderLines[[#This Row],[Qty]]*PurchaseOrderLines[[#This Row],[Unit Price]])</f>
        <v>0</v>
      </c>
      <c r="H94" s="18" t="str">
        <f>IF(PurchaseOrderLines[[#This Row],[Material]]="","",INDEX(Catalog[MOQ/Qty Increments],MATCH(PurchaseOrderLines[[#This Row],[Material]],Catalog[Material '#],0)))</f>
        <v/>
      </c>
      <c r="I94" s="18">
        <f>IFERROR(PurchaseOrderLines[[#This Row],[Qty]]/IF(PurchaseOrderLines[[#This Row],[Material]]="","",INDEX(Catalog[Pallet],MATCH(PurchaseOrderLines[[#This Row],[Material]],Catalog[Material '#],0))),0)</f>
        <v>0</v>
      </c>
    </row>
    <row r="95" spans="2:9" x14ac:dyDescent="0.25">
      <c r="B95" t="str">
        <f>IFERROR(VLOOKUP(ROW()-39,'CATALOG'!A:F,6,FALSE),"")</f>
        <v/>
      </c>
      <c r="C95" s="18" t="str">
        <f>IF(PurchaseOrderLines[[#This Row],[Material]]="","",INDEX(Catalog[Material Description],MATCH(PurchaseOrderLines[[#This Row],[Material]],Catalog[Material '#],0)))</f>
        <v/>
      </c>
      <c r="D95" s="19" t="str">
        <f>IF(PurchaseOrderLines[[#This Row],[Material]]="","",INDEX(Catalog[Enter Quantity To Add to PO],MATCH(PurchaseOrderLines[[#This Row],[Material]],Catalog[Material '#],0)))</f>
        <v/>
      </c>
      <c r="E95" s="18" t="str">
        <f>IF(PurchaseOrderLines[[#This Row],[Material]]="","",INDEX(Catalog[UOM],MATCH(PurchaseOrderLines[[#This Row],[Material]],Catalog[Material '#],0)))</f>
        <v/>
      </c>
      <c r="F9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5" s="21">
        <f>IF(PurchaseOrderLines[[#This Row],[Material]]="",0,PurchaseOrderLines[[#This Row],[Qty]]*PurchaseOrderLines[[#This Row],[Unit Price]])</f>
        <v>0</v>
      </c>
      <c r="H95" s="18" t="str">
        <f>IF(PurchaseOrderLines[[#This Row],[Material]]="","",INDEX(Catalog[MOQ/Qty Increments],MATCH(PurchaseOrderLines[[#This Row],[Material]],Catalog[Material '#],0)))</f>
        <v/>
      </c>
      <c r="I95" s="18">
        <f>IFERROR(PurchaseOrderLines[[#This Row],[Qty]]/IF(PurchaseOrderLines[[#This Row],[Material]]="","",INDEX(Catalog[Pallet],MATCH(PurchaseOrderLines[[#This Row],[Material]],Catalog[Material '#],0))),0)</f>
        <v>0</v>
      </c>
    </row>
    <row r="96" spans="2:9" x14ac:dyDescent="0.25">
      <c r="B96" t="str">
        <f>IFERROR(VLOOKUP(ROW()-39,'CATALOG'!A:F,6,FALSE),"")</f>
        <v/>
      </c>
      <c r="C96" s="18" t="str">
        <f>IF(PurchaseOrderLines[[#This Row],[Material]]="","",INDEX(Catalog[Material Description],MATCH(PurchaseOrderLines[[#This Row],[Material]],Catalog[Material '#],0)))</f>
        <v/>
      </c>
      <c r="D96" s="19" t="str">
        <f>IF(PurchaseOrderLines[[#This Row],[Material]]="","",INDEX(Catalog[Enter Quantity To Add to PO],MATCH(PurchaseOrderLines[[#This Row],[Material]],Catalog[Material '#],0)))</f>
        <v/>
      </c>
      <c r="E96" s="18" t="str">
        <f>IF(PurchaseOrderLines[[#This Row],[Material]]="","",INDEX(Catalog[UOM],MATCH(PurchaseOrderLines[[#This Row],[Material]],Catalog[Material '#],0)))</f>
        <v/>
      </c>
      <c r="F9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6" s="21">
        <f>IF(PurchaseOrderLines[[#This Row],[Material]]="",0,PurchaseOrderLines[[#This Row],[Qty]]*PurchaseOrderLines[[#This Row],[Unit Price]])</f>
        <v>0</v>
      </c>
      <c r="H96" s="18" t="str">
        <f>IF(PurchaseOrderLines[[#This Row],[Material]]="","",INDEX(Catalog[MOQ/Qty Increments],MATCH(PurchaseOrderLines[[#This Row],[Material]],Catalog[Material '#],0)))</f>
        <v/>
      </c>
      <c r="I96" s="18">
        <f>IFERROR(PurchaseOrderLines[[#This Row],[Qty]]/IF(PurchaseOrderLines[[#This Row],[Material]]="","",INDEX(Catalog[Pallet],MATCH(PurchaseOrderLines[[#This Row],[Material]],Catalog[Material '#],0))),0)</f>
        <v>0</v>
      </c>
    </row>
    <row r="97" spans="2:9" x14ac:dyDescent="0.25">
      <c r="B97" t="str">
        <f>IFERROR(VLOOKUP(ROW()-39,'CATALOG'!A:F,6,FALSE),"")</f>
        <v/>
      </c>
      <c r="C97" s="18" t="str">
        <f>IF(PurchaseOrderLines[[#This Row],[Material]]="","",INDEX(Catalog[Material Description],MATCH(PurchaseOrderLines[[#This Row],[Material]],Catalog[Material '#],0)))</f>
        <v/>
      </c>
      <c r="D97" s="19" t="str">
        <f>IF(PurchaseOrderLines[[#This Row],[Material]]="","",INDEX(Catalog[Enter Quantity To Add to PO],MATCH(PurchaseOrderLines[[#This Row],[Material]],Catalog[Material '#],0)))</f>
        <v/>
      </c>
      <c r="E97" s="18" t="str">
        <f>IF(PurchaseOrderLines[[#This Row],[Material]]="","",INDEX(Catalog[UOM],MATCH(PurchaseOrderLines[[#This Row],[Material]],Catalog[Material '#],0)))</f>
        <v/>
      </c>
      <c r="F9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7" s="21">
        <f>IF(PurchaseOrderLines[[#This Row],[Material]]="",0,PurchaseOrderLines[[#This Row],[Qty]]*PurchaseOrderLines[[#This Row],[Unit Price]])</f>
        <v>0</v>
      </c>
      <c r="H97" s="18" t="str">
        <f>IF(PurchaseOrderLines[[#This Row],[Material]]="","",INDEX(Catalog[MOQ/Qty Increments],MATCH(PurchaseOrderLines[[#This Row],[Material]],Catalog[Material '#],0)))</f>
        <v/>
      </c>
      <c r="I97" s="18">
        <f>IFERROR(PurchaseOrderLines[[#This Row],[Qty]]/IF(PurchaseOrderLines[[#This Row],[Material]]="","",INDEX(Catalog[Pallet],MATCH(PurchaseOrderLines[[#This Row],[Material]],Catalog[Material '#],0))),0)</f>
        <v>0</v>
      </c>
    </row>
    <row r="98" spans="2:9" x14ac:dyDescent="0.25">
      <c r="B98" t="str">
        <f>IFERROR(VLOOKUP(ROW()-39,'CATALOG'!A:F,6,FALSE),"")</f>
        <v/>
      </c>
      <c r="C98" s="18" t="str">
        <f>IF(PurchaseOrderLines[[#This Row],[Material]]="","",INDEX(Catalog[Material Description],MATCH(PurchaseOrderLines[[#This Row],[Material]],Catalog[Material '#],0)))</f>
        <v/>
      </c>
      <c r="D98" s="19" t="str">
        <f>IF(PurchaseOrderLines[[#This Row],[Material]]="","",INDEX(Catalog[Enter Quantity To Add to PO],MATCH(PurchaseOrderLines[[#This Row],[Material]],Catalog[Material '#],0)))</f>
        <v/>
      </c>
      <c r="E98" s="18" t="str">
        <f>IF(PurchaseOrderLines[[#This Row],[Material]]="","",INDEX(Catalog[UOM],MATCH(PurchaseOrderLines[[#This Row],[Material]],Catalog[Material '#],0)))</f>
        <v/>
      </c>
      <c r="F9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8" s="21">
        <f>IF(PurchaseOrderLines[[#This Row],[Material]]="",0,PurchaseOrderLines[[#This Row],[Qty]]*PurchaseOrderLines[[#This Row],[Unit Price]])</f>
        <v>0</v>
      </c>
      <c r="H98" s="18" t="str">
        <f>IF(PurchaseOrderLines[[#This Row],[Material]]="","",INDEX(Catalog[MOQ/Qty Increments],MATCH(PurchaseOrderLines[[#This Row],[Material]],Catalog[Material '#],0)))</f>
        <v/>
      </c>
      <c r="I98" s="18">
        <f>IFERROR(PurchaseOrderLines[[#This Row],[Qty]]/IF(PurchaseOrderLines[[#This Row],[Material]]="","",INDEX(Catalog[Pallet],MATCH(PurchaseOrderLines[[#This Row],[Material]],Catalog[Material '#],0))),0)</f>
        <v>0</v>
      </c>
    </row>
    <row r="99" spans="2:9" x14ac:dyDescent="0.25">
      <c r="B99" t="str">
        <f>IFERROR(VLOOKUP(ROW()-39,'CATALOG'!A:F,6,FALSE),"")</f>
        <v/>
      </c>
      <c r="C99" s="18" t="str">
        <f>IF(PurchaseOrderLines[[#This Row],[Material]]="","",INDEX(Catalog[Material Description],MATCH(PurchaseOrderLines[[#This Row],[Material]],Catalog[Material '#],0)))</f>
        <v/>
      </c>
      <c r="D99" s="19" t="str">
        <f>IF(PurchaseOrderLines[[#This Row],[Material]]="","",INDEX(Catalog[Enter Quantity To Add to PO],MATCH(PurchaseOrderLines[[#This Row],[Material]],Catalog[Material '#],0)))</f>
        <v/>
      </c>
      <c r="E99" s="18" t="str">
        <f>IF(PurchaseOrderLines[[#This Row],[Material]]="","",INDEX(Catalog[UOM],MATCH(PurchaseOrderLines[[#This Row],[Material]],Catalog[Material '#],0)))</f>
        <v/>
      </c>
      <c r="F9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99" s="21">
        <f>IF(PurchaseOrderLines[[#This Row],[Material]]="",0,PurchaseOrderLines[[#This Row],[Qty]]*PurchaseOrderLines[[#This Row],[Unit Price]])</f>
        <v>0</v>
      </c>
      <c r="H99" s="18" t="str">
        <f>IF(PurchaseOrderLines[[#This Row],[Material]]="","",INDEX(Catalog[MOQ/Qty Increments],MATCH(PurchaseOrderLines[[#This Row],[Material]],Catalog[Material '#],0)))</f>
        <v/>
      </c>
      <c r="I99" s="18">
        <f>IFERROR(PurchaseOrderLines[[#This Row],[Qty]]/IF(PurchaseOrderLines[[#This Row],[Material]]="","",INDEX(Catalog[Pallet],MATCH(PurchaseOrderLines[[#This Row],[Material]],Catalog[Material '#],0))),0)</f>
        <v>0</v>
      </c>
    </row>
    <row r="100" spans="2:9" x14ac:dyDescent="0.25">
      <c r="B100" t="str">
        <f>IFERROR(VLOOKUP(ROW()-39,'CATALOG'!A:F,6,FALSE),"")</f>
        <v/>
      </c>
      <c r="C100" s="18" t="str">
        <f>IF(PurchaseOrderLines[[#This Row],[Material]]="","",INDEX(Catalog[Material Description],MATCH(PurchaseOrderLines[[#This Row],[Material]],Catalog[Material '#],0)))</f>
        <v/>
      </c>
      <c r="D100" s="19" t="str">
        <f>IF(PurchaseOrderLines[[#This Row],[Material]]="","",INDEX(Catalog[Enter Quantity To Add to PO],MATCH(PurchaseOrderLines[[#This Row],[Material]],Catalog[Material '#],0)))</f>
        <v/>
      </c>
      <c r="E100" s="18" t="str">
        <f>IF(PurchaseOrderLines[[#This Row],[Material]]="","",INDEX(Catalog[UOM],MATCH(PurchaseOrderLines[[#This Row],[Material]],Catalog[Material '#],0)))</f>
        <v/>
      </c>
      <c r="F10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0" s="21">
        <f>IF(PurchaseOrderLines[[#This Row],[Material]]="",0,PurchaseOrderLines[[#This Row],[Qty]]*PurchaseOrderLines[[#This Row],[Unit Price]])</f>
        <v>0</v>
      </c>
      <c r="H100" s="18" t="str">
        <f>IF(PurchaseOrderLines[[#This Row],[Material]]="","",INDEX(Catalog[MOQ/Qty Increments],MATCH(PurchaseOrderLines[[#This Row],[Material]],Catalog[Material '#],0)))</f>
        <v/>
      </c>
      <c r="I100" s="18">
        <f>IFERROR(PurchaseOrderLines[[#This Row],[Qty]]/IF(PurchaseOrderLines[[#This Row],[Material]]="","",INDEX(Catalog[Pallet],MATCH(PurchaseOrderLines[[#This Row],[Material]],Catalog[Material '#],0))),0)</f>
        <v>0</v>
      </c>
    </row>
    <row r="101" spans="2:9" x14ac:dyDescent="0.25">
      <c r="B101" t="str">
        <f>IFERROR(VLOOKUP(ROW()-39,'CATALOG'!A:F,6,FALSE),"")</f>
        <v/>
      </c>
      <c r="C101" s="18" t="str">
        <f>IF(PurchaseOrderLines[[#This Row],[Material]]="","",INDEX(Catalog[Material Description],MATCH(PurchaseOrderLines[[#This Row],[Material]],Catalog[Material '#],0)))</f>
        <v/>
      </c>
      <c r="D101" s="19" t="str">
        <f>IF(PurchaseOrderLines[[#This Row],[Material]]="","",INDEX(Catalog[Enter Quantity To Add to PO],MATCH(PurchaseOrderLines[[#This Row],[Material]],Catalog[Material '#],0)))</f>
        <v/>
      </c>
      <c r="E101" s="18" t="str">
        <f>IF(PurchaseOrderLines[[#This Row],[Material]]="","",INDEX(Catalog[UOM],MATCH(PurchaseOrderLines[[#This Row],[Material]],Catalog[Material '#],0)))</f>
        <v/>
      </c>
      <c r="F10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1" s="21">
        <f>IF(PurchaseOrderLines[[#This Row],[Material]]="",0,PurchaseOrderLines[[#This Row],[Qty]]*PurchaseOrderLines[[#This Row],[Unit Price]])</f>
        <v>0</v>
      </c>
      <c r="H101" s="18" t="str">
        <f>IF(PurchaseOrderLines[[#This Row],[Material]]="","",INDEX(Catalog[MOQ/Qty Increments],MATCH(PurchaseOrderLines[[#This Row],[Material]],Catalog[Material '#],0)))</f>
        <v/>
      </c>
      <c r="I101" s="18">
        <f>IFERROR(PurchaseOrderLines[[#This Row],[Qty]]/IF(PurchaseOrderLines[[#This Row],[Material]]="","",INDEX(Catalog[Pallet],MATCH(PurchaseOrderLines[[#This Row],[Material]],Catalog[Material '#],0))),0)</f>
        <v>0</v>
      </c>
    </row>
    <row r="102" spans="2:9" x14ac:dyDescent="0.25">
      <c r="B102" t="str">
        <f>IFERROR(VLOOKUP(ROW()-39,'CATALOG'!A:F,6,FALSE),"")</f>
        <v/>
      </c>
      <c r="C102" s="18" t="str">
        <f>IF(PurchaseOrderLines[[#This Row],[Material]]="","",INDEX(Catalog[Material Description],MATCH(PurchaseOrderLines[[#This Row],[Material]],Catalog[Material '#],0)))</f>
        <v/>
      </c>
      <c r="D102" s="19" t="str">
        <f>IF(PurchaseOrderLines[[#This Row],[Material]]="","",INDEX(Catalog[Enter Quantity To Add to PO],MATCH(PurchaseOrderLines[[#This Row],[Material]],Catalog[Material '#],0)))</f>
        <v/>
      </c>
      <c r="E102" s="18" t="str">
        <f>IF(PurchaseOrderLines[[#This Row],[Material]]="","",INDEX(Catalog[UOM],MATCH(PurchaseOrderLines[[#This Row],[Material]],Catalog[Material '#],0)))</f>
        <v/>
      </c>
      <c r="F10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2" s="21">
        <f>IF(PurchaseOrderLines[[#This Row],[Material]]="",0,PurchaseOrderLines[[#This Row],[Qty]]*PurchaseOrderLines[[#This Row],[Unit Price]])</f>
        <v>0</v>
      </c>
      <c r="H102" s="18" t="str">
        <f>IF(PurchaseOrderLines[[#This Row],[Material]]="","",INDEX(Catalog[MOQ/Qty Increments],MATCH(PurchaseOrderLines[[#This Row],[Material]],Catalog[Material '#],0)))</f>
        <v/>
      </c>
      <c r="I102" s="18">
        <f>IFERROR(PurchaseOrderLines[[#This Row],[Qty]]/IF(PurchaseOrderLines[[#This Row],[Material]]="","",INDEX(Catalog[Pallet],MATCH(PurchaseOrderLines[[#This Row],[Material]],Catalog[Material '#],0))),0)</f>
        <v>0</v>
      </c>
    </row>
    <row r="103" spans="2:9" x14ac:dyDescent="0.25">
      <c r="B103" t="str">
        <f>IFERROR(VLOOKUP(ROW()-39,'CATALOG'!A:F,6,FALSE),"")</f>
        <v/>
      </c>
      <c r="C103" s="18" t="str">
        <f>IF(PurchaseOrderLines[[#This Row],[Material]]="","",INDEX(Catalog[Material Description],MATCH(PurchaseOrderLines[[#This Row],[Material]],Catalog[Material '#],0)))</f>
        <v/>
      </c>
      <c r="D103" s="19" t="str">
        <f>IF(PurchaseOrderLines[[#This Row],[Material]]="","",INDEX(Catalog[Enter Quantity To Add to PO],MATCH(PurchaseOrderLines[[#This Row],[Material]],Catalog[Material '#],0)))</f>
        <v/>
      </c>
      <c r="E103" s="18" t="str">
        <f>IF(PurchaseOrderLines[[#This Row],[Material]]="","",INDEX(Catalog[UOM],MATCH(PurchaseOrderLines[[#This Row],[Material]],Catalog[Material '#],0)))</f>
        <v/>
      </c>
      <c r="F10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3" s="21">
        <f>IF(PurchaseOrderLines[[#This Row],[Material]]="",0,PurchaseOrderLines[[#This Row],[Qty]]*PurchaseOrderLines[[#This Row],[Unit Price]])</f>
        <v>0</v>
      </c>
      <c r="H103" s="18" t="str">
        <f>IF(PurchaseOrderLines[[#This Row],[Material]]="","",INDEX(Catalog[MOQ/Qty Increments],MATCH(PurchaseOrderLines[[#This Row],[Material]],Catalog[Material '#],0)))</f>
        <v/>
      </c>
      <c r="I103" s="18">
        <f>IFERROR(PurchaseOrderLines[[#This Row],[Qty]]/IF(PurchaseOrderLines[[#This Row],[Material]]="","",INDEX(Catalog[Pallet],MATCH(PurchaseOrderLines[[#This Row],[Material]],Catalog[Material '#],0))),0)</f>
        <v>0</v>
      </c>
    </row>
    <row r="104" spans="2:9" x14ac:dyDescent="0.25">
      <c r="B104" t="str">
        <f>IFERROR(VLOOKUP(ROW()-39,'CATALOG'!A:F,6,FALSE),"")</f>
        <v/>
      </c>
      <c r="C104" s="18" t="str">
        <f>IF(PurchaseOrderLines[[#This Row],[Material]]="","",INDEX(Catalog[Material Description],MATCH(PurchaseOrderLines[[#This Row],[Material]],Catalog[Material '#],0)))</f>
        <v/>
      </c>
      <c r="D104" s="19" t="str">
        <f>IF(PurchaseOrderLines[[#This Row],[Material]]="","",INDEX(Catalog[Enter Quantity To Add to PO],MATCH(PurchaseOrderLines[[#This Row],[Material]],Catalog[Material '#],0)))</f>
        <v/>
      </c>
      <c r="E104" s="18" t="str">
        <f>IF(PurchaseOrderLines[[#This Row],[Material]]="","",INDEX(Catalog[UOM],MATCH(PurchaseOrderLines[[#This Row],[Material]],Catalog[Material '#],0)))</f>
        <v/>
      </c>
      <c r="F10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4" s="21">
        <f>IF(PurchaseOrderLines[[#This Row],[Material]]="",0,PurchaseOrderLines[[#This Row],[Qty]]*PurchaseOrderLines[[#This Row],[Unit Price]])</f>
        <v>0</v>
      </c>
      <c r="H104" s="18" t="str">
        <f>IF(PurchaseOrderLines[[#This Row],[Material]]="","",INDEX(Catalog[MOQ/Qty Increments],MATCH(PurchaseOrderLines[[#This Row],[Material]],Catalog[Material '#],0)))</f>
        <v/>
      </c>
      <c r="I104" s="18">
        <f>IFERROR(PurchaseOrderLines[[#This Row],[Qty]]/IF(PurchaseOrderLines[[#This Row],[Material]]="","",INDEX(Catalog[Pallet],MATCH(PurchaseOrderLines[[#This Row],[Material]],Catalog[Material '#],0))),0)</f>
        <v>0</v>
      </c>
    </row>
    <row r="105" spans="2:9" x14ac:dyDescent="0.25">
      <c r="B105" t="str">
        <f>IFERROR(VLOOKUP(ROW()-39,'CATALOG'!A:F,6,FALSE),"")</f>
        <v/>
      </c>
      <c r="C105" s="18" t="str">
        <f>IF(PurchaseOrderLines[[#This Row],[Material]]="","",INDEX(Catalog[Material Description],MATCH(PurchaseOrderLines[[#This Row],[Material]],Catalog[Material '#],0)))</f>
        <v/>
      </c>
      <c r="D105" s="19" t="str">
        <f>IF(PurchaseOrderLines[[#This Row],[Material]]="","",INDEX(Catalog[Enter Quantity To Add to PO],MATCH(PurchaseOrderLines[[#This Row],[Material]],Catalog[Material '#],0)))</f>
        <v/>
      </c>
      <c r="E105" s="18" t="str">
        <f>IF(PurchaseOrderLines[[#This Row],[Material]]="","",INDEX(Catalog[UOM],MATCH(PurchaseOrderLines[[#This Row],[Material]],Catalog[Material '#],0)))</f>
        <v/>
      </c>
      <c r="F10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5" s="21">
        <f>IF(PurchaseOrderLines[[#This Row],[Material]]="",0,PurchaseOrderLines[[#This Row],[Qty]]*PurchaseOrderLines[[#This Row],[Unit Price]])</f>
        <v>0</v>
      </c>
      <c r="H105" s="18" t="str">
        <f>IF(PurchaseOrderLines[[#This Row],[Material]]="","",INDEX(Catalog[MOQ/Qty Increments],MATCH(PurchaseOrderLines[[#This Row],[Material]],Catalog[Material '#],0)))</f>
        <v/>
      </c>
      <c r="I105" s="18">
        <f>IFERROR(PurchaseOrderLines[[#This Row],[Qty]]/IF(PurchaseOrderLines[[#This Row],[Material]]="","",INDEX(Catalog[Pallet],MATCH(PurchaseOrderLines[[#This Row],[Material]],Catalog[Material '#],0))),0)</f>
        <v>0</v>
      </c>
    </row>
    <row r="106" spans="2:9" x14ac:dyDescent="0.25">
      <c r="B106" t="str">
        <f>IFERROR(VLOOKUP(ROW()-39,'CATALOG'!A:F,6,FALSE),"")</f>
        <v/>
      </c>
      <c r="C106" s="18" t="str">
        <f>IF(PurchaseOrderLines[[#This Row],[Material]]="","",INDEX(Catalog[Material Description],MATCH(PurchaseOrderLines[[#This Row],[Material]],Catalog[Material '#],0)))</f>
        <v/>
      </c>
      <c r="D106" s="19" t="str">
        <f>IF(PurchaseOrderLines[[#This Row],[Material]]="","",INDEX(Catalog[Enter Quantity To Add to PO],MATCH(PurchaseOrderLines[[#This Row],[Material]],Catalog[Material '#],0)))</f>
        <v/>
      </c>
      <c r="E106" s="18" t="str">
        <f>IF(PurchaseOrderLines[[#This Row],[Material]]="","",INDEX(Catalog[UOM],MATCH(PurchaseOrderLines[[#This Row],[Material]],Catalog[Material '#],0)))</f>
        <v/>
      </c>
      <c r="F10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6" s="21">
        <f>IF(PurchaseOrderLines[[#This Row],[Material]]="",0,PurchaseOrderLines[[#This Row],[Qty]]*PurchaseOrderLines[[#This Row],[Unit Price]])</f>
        <v>0</v>
      </c>
      <c r="H106" s="18" t="str">
        <f>IF(PurchaseOrderLines[[#This Row],[Material]]="","",INDEX(Catalog[MOQ/Qty Increments],MATCH(PurchaseOrderLines[[#This Row],[Material]],Catalog[Material '#],0)))</f>
        <v/>
      </c>
      <c r="I106" s="18">
        <f>IFERROR(PurchaseOrderLines[[#This Row],[Qty]]/IF(PurchaseOrderLines[[#This Row],[Material]]="","",INDEX(Catalog[Pallet],MATCH(PurchaseOrderLines[[#This Row],[Material]],Catalog[Material '#],0))),0)</f>
        <v>0</v>
      </c>
    </row>
    <row r="107" spans="2:9" x14ac:dyDescent="0.25">
      <c r="B107" t="str">
        <f>IFERROR(VLOOKUP(ROW()-39,'CATALOG'!A:F,6,FALSE),"")</f>
        <v/>
      </c>
      <c r="C107" s="18" t="str">
        <f>IF(PurchaseOrderLines[[#This Row],[Material]]="","",INDEX(Catalog[Material Description],MATCH(PurchaseOrderLines[[#This Row],[Material]],Catalog[Material '#],0)))</f>
        <v/>
      </c>
      <c r="D107" s="19" t="str">
        <f>IF(PurchaseOrderLines[[#This Row],[Material]]="","",INDEX(Catalog[Enter Quantity To Add to PO],MATCH(PurchaseOrderLines[[#This Row],[Material]],Catalog[Material '#],0)))</f>
        <v/>
      </c>
      <c r="E107" s="18" t="str">
        <f>IF(PurchaseOrderLines[[#This Row],[Material]]="","",INDEX(Catalog[UOM],MATCH(PurchaseOrderLines[[#This Row],[Material]],Catalog[Material '#],0)))</f>
        <v/>
      </c>
      <c r="F10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7" s="21">
        <f>IF(PurchaseOrderLines[[#This Row],[Material]]="",0,PurchaseOrderLines[[#This Row],[Qty]]*PurchaseOrderLines[[#This Row],[Unit Price]])</f>
        <v>0</v>
      </c>
      <c r="H107" s="18" t="str">
        <f>IF(PurchaseOrderLines[[#This Row],[Material]]="","",INDEX(Catalog[MOQ/Qty Increments],MATCH(PurchaseOrderLines[[#This Row],[Material]],Catalog[Material '#],0)))</f>
        <v/>
      </c>
      <c r="I107" s="18">
        <f>IFERROR(PurchaseOrderLines[[#This Row],[Qty]]/IF(PurchaseOrderLines[[#This Row],[Material]]="","",INDEX(Catalog[Pallet],MATCH(PurchaseOrderLines[[#This Row],[Material]],Catalog[Material '#],0))),0)</f>
        <v>0</v>
      </c>
    </row>
    <row r="108" spans="2:9" x14ac:dyDescent="0.25">
      <c r="B108" t="str">
        <f>IFERROR(VLOOKUP(ROW()-39,'CATALOG'!A:F,6,FALSE),"")</f>
        <v/>
      </c>
      <c r="C108" s="18" t="str">
        <f>IF(PurchaseOrderLines[[#This Row],[Material]]="","",INDEX(Catalog[Material Description],MATCH(PurchaseOrderLines[[#This Row],[Material]],Catalog[Material '#],0)))</f>
        <v/>
      </c>
      <c r="D108" s="19" t="str">
        <f>IF(PurchaseOrderLines[[#This Row],[Material]]="","",INDEX(Catalog[Enter Quantity To Add to PO],MATCH(PurchaseOrderLines[[#This Row],[Material]],Catalog[Material '#],0)))</f>
        <v/>
      </c>
      <c r="E108" s="18" t="str">
        <f>IF(PurchaseOrderLines[[#This Row],[Material]]="","",INDEX(Catalog[UOM],MATCH(PurchaseOrderLines[[#This Row],[Material]],Catalog[Material '#],0)))</f>
        <v/>
      </c>
      <c r="F108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8" s="21">
        <f>IF(PurchaseOrderLines[[#This Row],[Material]]="",0,PurchaseOrderLines[[#This Row],[Qty]]*PurchaseOrderLines[[#This Row],[Unit Price]])</f>
        <v>0</v>
      </c>
      <c r="H108" s="18" t="str">
        <f>IF(PurchaseOrderLines[[#This Row],[Material]]="","",INDEX(Catalog[MOQ/Qty Increments],MATCH(PurchaseOrderLines[[#This Row],[Material]],Catalog[Material '#],0)))</f>
        <v/>
      </c>
      <c r="I108" s="18">
        <f>IFERROR(PurchaseOrderLines[[#This Row],[Qty]]/IF(PurchaseOrderLines[[#This Row],[Material]]="","",INDEX(Catalog[Pallet],MATCH(PurchaseOrderLines[[#This Row],[Material]],Catalog[Material '#],0))),0)</f>
        <v>0</v>
      </c>
    </row>
    <row r="109" spans="2:9" x14ac:dyDescent="0.25">
      <c r="B109" t="str">
        <f>IFERROR(VLOOKUP(ROW()-39,'CATALOG'!A:F,6,FALSE),"")</f>
        <v/>
      </c>
      <c r="C109" s="18" t="str">
        <f>IF(PurchaseOrderLines[[#This Row],[Material]]="","",INDEX(Catalog[Material Description],MATCH(PurchaseOrderLines[[#This Row],[Material]],Catalog[Material '#],0)))</f>
        <v/>
      </c>
      <c r="D109" s="19" t="str">
        <f>IF(PurchaseOrderLines[[#This Row],[Material]]="","",INDEX(Catalog[Enter Quantity To Add to PO],MATCH(PurchaseOrderLines[[#This Row],[Material]],Catalog[Material '#],0)))</f>
        <v/>
      </c>
      <c r="E109" s="18" t="str">
        <f>IF(PurchaseOrderLines[[#This Row],[Material]]="","",INDEX(Catalog[UOM],MATCH(PurchaseOrderLines[[#This Row],[Material]],Catalog[Material '#],0)))</f>
        <v/>
      </c>
      <c r="F109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09" s="21">
        <f>IF(PurchaseOrderLines[[#This Row],[Material]]="",0,PurchaseOrderLines[[#This Row],[Qty]]*PurchaseOrderLines[[#This Row],[Unit Price]])</f>
        <v>0</v>
      </c>
      <c r="H109" s="18" t="str">
        <f>IF(PurchaseOrderLines[[#This Row],[Material]]="","",INDEX(Catalog[MOQ/Qty Increments],MATCH(PurchaseOrderLines[[#This Row],[Material]],Catalog[Material '#],0)))</f>
        <v/>
      </c>
      <c r="I109" s="18">
        <f>IFERROR(PurchaseOrderLines[[#This Row],[Qty]]/IF(PurchaseOrderLines[[#This Row],[Material]]="","",INDEX(Catalog[Pallet],MATCH(PurchaseOrderLines[[#This Row],[Material]],Catalog[Material '#],0))),0)</f>
        <v>0</v>
      </c>
    </row>
    <row r="110" spans="2:9" x14ac:dyDescent="0.25">
      <c r="B110" t="str">
        <f>IFERROR(VLOOKUP(ROW()-39,'CATALOG'!A:F,6,FALSE),"")</f>
        <v/>
      </c>
      <c r="C110" s="18" t="str">
        <f>IF(PurchaseOrderLines[[#This Row],[Material]]="","",INDEX(Catalog[Material Description],MATCH(PurchaseOrderLines[[#This Row],[Material]],Catalog[Material '#],0)))</f>
        <v/>
      </c>
      <c r="D110" s="19" t="str">
        <f>IF(PurchaseOrderLines[[#This Row],[Material]]="","",INDEX(Catalog[Enter Quantity To Add to PO],MATCH(PurchaseOrderLines[[#This Row],[Material]],Catalog[Material '#],0)))</f>
        <v/>
      </c>
      <c r="E110" s="18" t="str">
        <f>IF(PurchaseOrderLines[[#This Row],[Material]]="","",INDEX(Catalog[UOM],MATCH(PurchaseOrderLines[[#This Row],[Material]],Catalog[Material '#],0)))</f>
        <v/>
      </c>
      <c r="F110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0" s="21">
        <f>IF(PurchaseOrderLines[[#This Row],[Material]]="",0,PurchaseOrderLines[[#This Row],[Qty]]*PurchaseOrderLines[[#This Row],[Unit Price]])</f>
        <v>0</v>
      </c>
      <c r="H110" s="18" t="str">
        <f>IF(PurchaseOrderLines[[#This Row],[Material]]="","",INDEX(Catalog[MOQ/Qty Increments],MATCH(PurchaseOrderLines[[#This Row],[Material]],Catalog[Material '#],0)))</f>
        <v/>
      </c>
      <c r="I110" s="18">
        <f>IFERROR(PurchaseOrderLines[[#This Row],[Qty]]/IF(PurchaseOrderLines[[#This Row],[Material]]="","",INDEX(Catalog[Pallet],MATCH(PurchaseOrderLines[[#This Row],[Material]],Catalog[Material '#],0))),0)</f>
        <v>0</v>
      </c>
    </row>
    <row r="111" spans="2:9" x14ac:dyDescent="0.25">
      <c r="B111" t="str">
        <f>IFERROR(VLOOKUP(ROW()-39,'CATALOG'!A:F,6,FALSE),"")</f>
        <v/>
      </c>
      <c r="C111" s="18" t="str">
        <f>IF(PurchaseOrderLines[[#This Row],[Material]]="","",INDEX(Catalog[Material Description],MATCH(PurchaseOrderLines[[#This Row],[Material]],Catalog[Material '#],0)))</f>
        <v/>
      </c>
      <c r="D111" s="19" t="str">
        <f>IF(PurchaseOrderLines[[#This Row],[Material]]="","",INDEX(Catalog[Enter Quantity To Add to PO],MATCH(PurchaseOrderLines[[#This Row],[Material]],Catalog[Material '#],0)))</f>
        <v/>
      </c>
      <c r="E111" s="18" t="str">
        <f>IF(PurchaseOrderLines[[#This Row],[Material]]="","",INDEX(Catalog[UOM],MATCH(PurchaseOrderLines[[#This Row],[Material]],Catalog[Material '#],0)))</f>
        <v/>
      </c>
      <c r="F111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1" s="21">
        <f>IF(PurchaseOrderLines[[#This Row],[Material]]="",0,PurchaseOrderLines[[#This Row],[Qty]]*PurchaseOrderLines[[#This Row],[Unit Price]])</f>
        <v>0</v>
      </c>
      <c r="H111" s="18" t="str">
        <f>IF(PurchaseOrderLines[[#This Row],[Material]]="","",INDEX(Catalog[MOQ/Qty Increments],MATCH(PurchaseOrderLines[[#This Row],[Material]],Catalog[Material '#],0)))</f>
        <v/>
      </c>
      <c r="I111" s="18">
        <f>IFERROR(PurchaseOrderLines[[#This Row],[Qty]]/IF(PurchaseOrderLines[[#This Row],[Material]]="","",INDEX(Catalog[Pallet],MATCH(PurchaseOrderLines[[#This Row],[Material]],Catalog[Material '#],0))),0)</f>
        <v>0</v>
      </c>
    </row>
    <row r="112" spans="2:9" x14ac:dyDescent="0.25">
      <c r="B112" t="str">
        <f>IFERROR(VLOOKUP(ROW()-39,'CATALOG'!A:F,6,FALSE),"")</f>
        <v/>
      </c>
      <c r="C112" s="18" t="str">
        <f>IF(PurchaseOrderLines[[#This Row],[Material]]="","",INDEX(Catalog[Material Description],MATCH(PurchaseOrderLines[[#This Row],[Material]],Catalog[Material '#],0)))</f>
        <v/>
      </c>
      <c r="D112" s="19" t="str">
        <f>IF(PurchaseOrderLines[[#This Row],[Material]]="","",INDEX(Catalog[Enter Quantity To Add to PO],MATCH(PurchaseOrderLines[[#This Row],[Material]],Catalog[Material '#],0)))</f>
        <v/>
      </c>
      <c r="E112" s="18" t="str">
        <f>IF(PurchaseOrderLines[[#This Row],[Material]]="","",INDEX(Catalog[UOM],MATCH(PurchaseOrderLines[[#This Row],[Material]],Catalog[Material '#],0)))</f>
        <v/>
      </c>
      <c r="F112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2" s="21">
        <f>IF(PurchaseOrderLines[[#This Row],[Material]]="",0,PurchaseOrderLines[[#This Row],[Qty]]*PurchaseOrderLines[[#This Row],[Unit Price]])</f>
        <v>0</v>
      </c>
      <c r="H112" s="18" t="str">
        <f>IF(PurchaseOrderLines[[#This Row],[Material]]="","",INDEX(Catalog[MOQ/Qty Increments],MATCH(PurchaseOrderLines[[#This Row],[Material]],Catalog[Material '#],0)))</f>
        <v/>
      </c>
      <c r="I112" s="18">
        <f>IFERROR(PurchaseOrderLines[[#This Row],[Qty]]/IF(PurchaseOrderLines[[#This Row],[Material]]="","",INDEX(Catalog[Pallet],MATCH(PurchaseOrderLines[[#This Row],[Material]],Catalog[Material '#],0))),0)</f>
        <v>0</v>
      </c>
    </row>
    <row r="113" spans="2:9" x14ac:dyDescent="0.25">
      <c r="B113" t="str">
        <f>IFERROR(VLOOKUP(ROW()-39,'CATALOG'!A:F,6,FALSE),"")</f>
        <v/>
      </c>
      <c r="C113" s="18" t="str">
        <f>IF(PurchaseOrderLines[[#This Row],[Material]]="","",INDEX(Catalog[Material Description],MATCH(PurchaseOrderLines[[#This Row],[Material]],Catalog[Material '#],0)))</f>
        <v/>
      </c>
      <c r="D113" s="19" t="str">
        <f>IF(PurchaseOrderLines[[#This Row],[Material]]="","",INDEX(Catalog[Enter Quantity To Add to PO],MATCH(PurchaseOrderLines[[#This Row],[Material]],Catalog[Material '#],0)))</f>
        <v/>
      </c>
      <c r="E113" s="18" t="str">
        <f>IF(PurchaseOrderLines[[#This Row],[Material]]="","",INDEX(Catalog[UOM],MATCH(PurchaseOrderLines[[#This Row],[Material]],Catalog[Material '#],0)))</f>
        <v/>
      </c>
      <c r="F113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3" s="21">
        <f>IF(PurchaseOrderLines[[#This Row],[Material]]="",0,PurchaseOrderLines[[#This Row],[Qty]]*PurchaseOrderLines[[#This Row],[Unit Price]])</f>
        <v>0</v>
      </c>
      <c r="H113" s="18" t="str">
        <f>IF(PurchaseOrderLines[[#This Row],[Material]]="","",INDEX(Catalog[MOQ/Qty Increments],MATCH(PurchaseOrderLines[[#This Row],[Material]],Catalog[Material '#],0)))</f>
        <v/>
      </c>
      <c r="I113" s="18">
        <f>IFERROR(PurchaseOrderLines[[#This Row],[Qty]]/IF(PurchaseOrderLines[[#This Row],[Material]]="","",INDEX(Catalog[Pallet],MATCH(PurchaseOrderLines[[#This Row],[Material]],Catalog[Material '#],0))),0)</f>
        <v>0</v>
      </c>
    </row>
    <row r="114" spans="2:9" x14ac:dyDescent="0.25">
      <c r="B114" t="str">
        <f>IFERROR(VLOOKUP(ROW()-39,'CATALOG'!A:F,6,FALSE),"")</f>
        <v/>
      </c>
      <c r="C114" s="18" t="str">
        <f>IF(PurchaseOrderLines[[#This Row],[Material]]="","",INDEX(Catalog[Material Description],MATCH(PurchaseOrderLines[[#This Row],[Material]],Catalog[Material '#],0)))</f>
        <v/>
      </c>
      <c r="D114" s="19" t="str">
        <f>IF(PurchaseOrderLines[[#This Row],[Material]]="","",INDEX(Catalog[Enter Quantity To Add to PO],MATCH(PurchaseOrderLines[[#This Row],[Material]],Catalog[Material '#],0)))</f>
        <v/>
      </c>
      <c r="E114" s="18" t="str">
        <f>IF(PurchaseOrderLines[[#This Row],[Material]]="","",INDEX(Catalog[UOM],MATCH(PurchaseOrderLines[[#This Row],[Material]],Catalog[Material '#],0)))</f>
        <v/>
      </c>
      <c r="F114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4" s="21">
        <f>IF(PurchaseOrderLines[[#This Row],[Material]]="",0,PurchaseOrderLines[[#This Row],[Qty]]*PurchaseOrderLines[[#This Row],[Unit Price]])</f>
        <v>0</v>
      </c>
      <c r="H114" s="18" t="str">
        <f>IF(PurchaseOrderLines[[#This Row],[Material]]="","",INDEX(Catalog[MOQ/Qty Increments],MATCH(PurchaseOrderLines[[#This Row],[Material]],Catalog[Material '#],0)))</f>
        <v/>
      </c>
      <c r="I114" s="18">
        <f>IFERROR(PurchaseOrderLines[[#This Row],[Qty]]/IF(PurchaseOrderLines[[#This Row],[Material]]="","",INDEX(Catalog[Pallet],MATCH(PurchaseOrderLines[[#This Row],[Material]],Catalog[Material '#],0))),0)</f>
        <v>0</v>
      </c>
    </row>
    <row r="115" spans="2:9" x14ac:dyDescent="0.25">
      <c r="B115" t="str">
        <f>IFERROR(VLOOKUP(ROW()-39,'CATALOG'!A:F,6,FALSE),"")</f>
        <v/>
      </c>
      <c r="C115" s="18" t="str">
        <f>IF(PurchaseOrderLines[[#This Row],[Material]]="","",INDEX(Catalog[Material Description],MATCH(PurchaseOrderLines[[#This Row],[Material]],Catalog[Material '#],0)))</f>
        <v/>
      </c>
      <c r="D115" s="19" t="str">
        <f>IF(PurchaseOrderLines[[#This Row],[Material]]="","",INDEX(Catalog[Enter Quantity To Add to PO],MATCH(PurchaseOrderLines[[#This Row],[Material]],Catalog[Material '#],0)))</f>
        <v/>
      </c>
      <c r="E115" s="18" t="str">
        <f>IF(PurchaseOrderLines[[#This Row],[Material]]="","",INDEX(Catalog[UOM],MATCH(PurchaseOrderLines[[#This Row],[Material]],Catalog[Material '#],0)))</f>
        <v/>
      </c>
      <c r="F115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5" s="21">
        <f>IF(PurchaseOrderLines[[#This Row],[Material]]="",0,PurchaseOrderLines[[#This Row],[Qty]]*PurchaseOrderLines[[#This Row],[Unit Price]])</f>
        <v>0</v>
      </c>
      <c r="H115" s="18" t="str">
        <f>IF(PurchaseOrderLines[[#This Row],[Material]]="","",INDEX(Catalog[MOQ/Qty Increments],MATCH(PurchaseOrderLines[[#This Row],[Material]],Catalog[Material '#],0)))</f>
        <v/>
      </c>
      <c r="I115" s="18">
        <f>IFERROR(PurchaseOrderLines[[#This Row],[Qty]]/IF(PurchaseOrderLines[[#This Row],[Material]]="","",INDEX(Catalog[Pallet],MATCH(PurchaseOrderLines[[#This Row],[Material]],Catalog[Material '#],0))),0)</f>
        <v>0</v>
      </c>
    </row>
    <row r="116" spans="2:9" x14ac:dyDescent="0.25">
      <c r="B116" t="str">
        <f>IFERROR(VLOOKUP(ROW()-39,'CATALOG'!A:F,6,FALSE),"")</f>
        <v/>
      </c>
      <c r="C116" s="18" t="str">
        <f>IF(PurchaseOrderLines[[#This Row],[Material]]="","",INDEX(Catalog[Material Description],MATCH(PurchaseOrderLines[[#This Row],[Material]],Catalog[Material '#],0)))</f>
        <v/>
      </c>
      <c r="D116" s="19" t="str">
        <f>IF(PurchaseOrderLines[[#This Row],[Material]]="","",INDEX(Catalog[Enter Quantity To Add to PO],MATCH(PurchaseOrderLines[[#This Row],[Material]],Catalog[Material '#],0)))</f>
        <v/>
      </c>
      <c r="E116" s="18" t="str">
        <f>IF(PurchaseOrderLines[[#This Row],[Material]]="","",INDEX(Catalog[UOM],MATCH(PurchaseOrderLines[[#This Row],[Material]],Catalog[Material '#],0)))</f>
        <v/>
      </c>
      <c r="F116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6" s="21">
        <f>IF(PurchaseOrderLines[[#This Row],[Material]]="",0,PurchaseOrderLines[[#This Row],[Qty]]*PurchaseOrderLines[[#This Row],[Unit Price]])</f>
        <v>0</v>
      </c>
      <c r="H116" s="18" t="str">
        <f>IF(PurchaseOrderLines[[#This Row],[Material]]="","",INDEX(Catalog[MOQ/Qty Increments],MATCH(PurchaseOrderLines[[#This Row],[Material]],Catalog[Material '#],0)))</f>
        <v/>
      </c>
      <c r="I116" s="18">
        <f>IFERROR(PurchaseOrderLines[[#This Row],[Qty]]/IF(PurchaseOrderLines[[#This Row],[Material]]="","",INDEX(Catalog[Pallet],MATCH(PurchaseOrderLines[[#This Row],[Material]],Catalog[Material '#],0))),0)</f>
        <v>0</v>
      </c>
    </row>
    <row r="117" spans="2:9" x14ac:dyDescent="0.25">
      <c r="B117" t="str">
        <f>IFERROR(VLOOKUP(ROW()-39,'CATALOG'!A:F,6,FALSE),"")</f>
        <v/>
      </c>
      <c r="C117" s="18" t="str">
        <f>IF(PurchaseOrderLines[[#This Row],[Material]]="","",INDEX(Catalog[Material Description],MATCH(PurchaseOrderLines[[#This Row],[Material]],Catalog[Material '#],0)))</f>
        <v/>
      </c>
      <c r="D117" s="19" t="str">
        <f>IF(PurchaseOrderLines[[#This Row],[Material]]="","",INDEX(Catalog[Enter Quantity To Add to PO],MATCH(PurchaseOrderLines[[#This Row],[Material]],Catalog[Material '#],0)))</f>
        <v/>
      </c>
      <c r="E117" s="18" t="str">
        <f>IF(PurchaseOrderLines[[#This Row],[Material]]="","",INDEX(Catalog[UOM],MATCH(PurchaseOrderLines[[#This Row],[Material]],Catalog[Material '#],0)))</f>
        <v/>
      </c>
      <c r="F117" s="20" t="str">
        <f>IF(PurchaseOrderLines[[#This Row],[Material]]="","",INDEX(Catalog[[Base]:[Efficient]],MATCH(PurchaseOrderLines[[#This Row],[Material]],Catalog[Material '#],0),MATCH(Pricing_Bracket,Catalog[[#Headers],[Base]:[Efficient]],0)))</f>
        <v/>
      </c>
      <c r="G117" s="21">
        <f>IF(PurchaseOrderLines[[#This Row],[Material]]="",0,PurchaseOrderLines[[#This Row],[Qty]]*PurchaseOrderLines[[#This Row],[Unit Price]])</f>
        <v>0</v>
      </c>
      <c r="H117" s="18" t="str">
        <f>IF(PurchaseOrderLines[[#This Row],[Material]]="","",INDEX(Catalog[MOQ/Qty Increments],MATCH(PurchaseOrderLines[[#This Row],[Material]],Catalog[Material '#],0)))</f>
        <v/>
      </c>
      <c r="I117" s="18">
        <f>IFERROR(PurchaseOrderLines[[#This Row],[Qty]]/IF(PurchaseOrderLines[[#This Row],[Material]]="","",INDEX(Catalog[Pallet],MATCH(PurchaseOrderLines[[#This Row],[Material]],Catalog[Material '#],0))),0)</f>
        <v>0</v>
      </c>
    </row>
  </sheetData>
  <sheetProtection selectLockedCells="1" pivotTables="0"/>
  <conditionalFormatting sqref="D40:D117">
    <cfRule type="expression" dxfId="67" priority="18">
      <formula>AND(OR(D40="",D40=0),(C40&lt;&gt;""))</formula>
    </cfRule>
    <cfRule type="expression" dxfId="66" priority="19">
      <formula>MOD(D40,H40)&lt;&gt;0</formula>
    </cfRule>
  </conditionalFormatting>
  <dataValidations xWindow="857" yWindow="846" count="6">
    <dataValidation type="whole" errorStyle="warning" allowBlank="1" showInputMessage="1" showErrorMessage="1" errorTitle="Invalid Customer Number" error="Providing an invalid customer number will likely result in your order being delayed. " sqref="C3" xr:uid="{4A377E24-409C-4278-B19E-8AEDBBB87F1E}">
      <formula1>6000000000</formula1>
      <formula2>6999999999</formula2>
    </dataValidation>
    <dataValidation type="date" operator="greaterThanOrEqual" allowBlank="1" showInputMessage="1" showErrorMessage="1" errorTitle="Past Dated Order" error="Order Date must be today or later." sqref="C15" xr:uid="{811D37C3-AA49-4112-9EEA-0378959096B3}">
      <formula1>TODAY()</formula1>
    </dataValidation>
    <dataValidation type="whole" operator="lessThan" allowBlank="1" showInputMessage="1" showErrorMessage="1" error="Please enter the 10 digits with no dashes or spaces" prompt="Please enter the 10 digits with no dashes or spaces" sqref="C5:C6 C13:C14" xr:uid="{C7CD5D66-51DB-40C2-8B06-CC5C362F3434}">
      <formula1>10000000000</formula1>
    </dataValidation>
    <dataValidation type="date" operator="greaterThanOrEqual" showInputMessage="1" showErrorMessage="1" errorTitle="Requested Delivery" error="Please allow a minimum of 10 days to delivery. " prompt="Form will automatically add 10 days to order date; user may override" sqref="C16" xr:uid="{10026269-F493-4A91-8FBF-0468E4E62662}">
      <formula1>TODAY()+10</formula1>
    </dataValidation>
    <dataValidation allowBlank="1" showInputMessage="1" showErrorMessage="1" prompt="Do not duplicate PO #s; unique identifier required with each order" sqref="C17" xr:uid="{6E7BC7A2-6604-4FFC-832A-F60F9DD617B3}"/>
    <dataValidation type="custom" showInputMessage="1" showErrorMessage="1" error="Please ensure quantities are divisable by the Qty Increment listed in Column H for that material." sqref="D40:D117" xr:uid="{EAD5AD37-C09D-4719-8917-138CD1AEEF25}">
      <formula1>MOD(D40,H40)=0</formula1>
    </dataValidation>
  </dataValidations>
  <pageMargins left="0.7" right="0.7" top="0.75" bottom="0.75" header="0.3" footer="0.3"/>
  <pageSetup scale="70" fitToHeight="0" orientation="portrait" r:id="rId1"/>
  <customProperties>
    <customPr name="_pios_id" r:id="rId2"/>
  </customProperties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xWindow="857" yWindow="846" count="2">
        <x14:dataValidation type="list" showInputMessage="1" showErrorMessage="1" xr:uid="{B69149A9-66F0-409D-BFA0-1202481474B5}">
          <x14:formula1>
            <xm:f>'CATALOG'!$N$1:$O$1</xm:f>
          </x14:formula1>
          <xm:sqref>C8</xm:sqref>
        </x14:dataValidation>
        <x14:dataValidation type="list" allowBlank="1" showInputMessage="1" showErrorMessage="1" xr:uid="{EA8DA074-670D-4E84-8C9C-A45D4E3AB7C4}">
          <x14:formula1>
            <xm:f>'CATALOG'!$N$1:$O$1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1C406-A66E-430F-A46F-A51F8AB3FB75}">
  <sheetPr codeName="Sheet1"/>
  <dimension ref="A1:S477"/>
  <sheetViews>
    <sheetView tabSelected="1" topLeftCell="B1" zoomScaleNormal="100" workbookViewId="0">
      <pane ySplit="1" topLeftCell="A2" activePane="bottomLeft" state="frozen"/>
      <selection pane="bottomLeft" activeCell="B3" sqref="A3:XFD3"/>
    </sheetView>
  </sheetViews>
  <sheetFormatPr defaultColWidth="7.85546875" defaultRowHeight="15" x14ac:dyDescent="0.25"/>
  <cols>
    <col min="1" max="1" width="20.85546875" hidden="1" customWidth="1"/>
    <col min="2" max="2" width="29.5703125" customWidth="1"/>
    <col min="3" max="3" width="35.42578125" customWidth="1"/>
    <col min="4" max="4" width="81" style="39" bestFit="1" customWidth="1"/>
    <col min="5" max="5" width="31.42578125" style="40" bestFit="1" customWidth="1"/>
    <col min="6" max="6" width="12.28515625" style="39" bestFit="1" customWidth="1"/>
    <col min="7" max="7" width="80.140625" style="39" customWidth="1"/>
    <col min="8" max="8" width="19.7109375" style="63" customWidth="1"/>
    <col min="9" max="9" width="21.5703125" style="41" customWidth="1"/>
    <col min="10" max="10" width="5.5703125" style="41" customWidth="1"/>
    <col min="11" max="11" width="19.85546875" style="41" customWidth="1"/>
    <col min="12" max="12" width="11.42578125" style="41" customWidth="1"/>
    <col min="13" max="13" width="13.140625" style="41" customWidth="1"/>
    <col min="14" max="14" width="11.85546875" style="52" customWidth="1"/>
    <col min="15" max="15" width="15" style="52" bestFit="1" customWidth="1"/>
    <col min="16" max="16" width="19.85546875" style="46" bestFit="1" customWidth="1"/>
    <col min="17" max="17" width="19.5703125" style="46" bestFit="1" customWidth="1"/>
    <col min="18" max="19" width="7.85546875" style="73"/>
  </cols>
  <sheetData>
    <row r="1" spans="1:19" s="43" customFormat="1" ht="56.45" customHeight="1" x14ac:dyDescent="0.25">
      <c r="A1" s="42" t="s">
        <v>26</v>
      </c>
      <c r="B1" s="22" t="s">
        <v>27</v>
      </c>
      <c r="C1" s="22" t="s">
        <v>28</v>
      </c>
      <c r="D1" s="22" t="s">
        <v>20</v>
      </c>
      <c r="E1" s="47" t="s">
        <v>29</v>
      </c>
      <c r="F1" s="23" t="s">
        <v>30</v>
      </c>
      <c r="G1" s="22" t="s">
        <v>31</v>
      </c>
      <c r="H1" s="62" t="s">
        <v>32</v>
      </c>
      <c r="I1" s="22" t="s">
        <v>33</v>
      </c>
      <c r="J1" s="22" t="s">
        <v>22</v>
      </c>
      <c r="K1" s="24" t="s">
        <v>34</v>
      </c>
      <c r="L1" s="22" t="s">
        <v>35</v>
      </c>
      <c r="M1" s="22" t="s">
        <v>36</v>
      </c>
      <c r="N1" s="50" t="s">
        <v>37</v>
      </c>
      <c r="O1" s="50" t="s">
        <v>38</v>
      </c>
      <c r="P1" s="23" t="s">
        <v>39</v>
      </c>
      <c r="Q1" s="23" t="s">
        <v>40</v>
      </c>
      <c r="R1" s="74"/>
      <c r="S1" s="74"/>
    </row>
    <row r="2" spans="1:19" x14ac:dyDescent="0.25">
      <c r="A2" t="str">
        <f>IF(E2=0,"",1+MAX(#REF!))</f>
        <v/>
      </c>
      <c r="B2" s="25" t="s">
        <v>42</v>
      </c>
      <c r="C2" s="25" t="s">
        <v>43</v>
      </c>
      <c r="D2" s="25" t="s">
        <v>45</v>
      </c>
      <c r="E2" s="26"/>
      <c r="F2" s="58" t="s">
        <v>46</v>
      </c>
      <c r="G2" s="44" t="s">
        <v>45</v>
      </c>
      <c r="H2" s="65">
        <v>6</v>
      </c>
      <c r="I2" s="29">
        <v>6</v>
      </c>
      <c r="J2" s="64" t="s">
        <v>41</v>
      </c>
      <c r="K2" s="28">
        <v>1</v>
      </c>
      <c r="L2" s="28">
        <v>240</v>
      </c>
      <c r="N2" s="30">
        <v>84.24</v>
      </c>
      <c r="O2" s="30">
        <v>84.24</v>
      </c>
      <c r="P2" s="69" t="s">
        <v>47</v>
      </c>
      <c r="Q2" s="69" t="s">
        <v>48</v>
      </c>
    </row>
    <row r="3" spans="1:19" x14ac:dyDescent="0.25">
      <c r="A3" t="str">
        <f>IF(E3=0,"",1+MAX($A$2:A2))</f>
        <v/>
      </c>
      <c r="B3" s="25" t="s">
        <v>42</v>
      </c>
      <c r="C3" s="25" t="s">
        <v>43</v>
      </c>
      <c r="D3" s="25" t="s">
        <v>49</v>
      </c>
      <c r="E3" s="26"/>
      <c r="F3" s="58" t="s">
        <v>50</v>
      </c>
      <c r="G3" s="44" t="s">
        <v>49</v>
      </c>
      <c r="H3" s="65">
        <v>6</v>
      </c>
      <c r="I3" s="29"/>
      <c r="J3" s="64" t="s">
        <v>41</v>
      </c>
      <c r="K3" s="28">
        <v>1</v>
      </c>
      <c r="L3" s="28" t="s">
        <v>51</v>
      </c>
      <c r="N3" s="30">
        <v>46.32</v>
      </c>
      <c r="O3" s="30">
        <v>46.32</v>
      </c>
      <c r="P3" s="67" t="s">
        <v>52</v>
      </c>
      <c r="Q3" s="67" t="s">
        <v>53</v>
      </c>
    </row>
    <row r="4" spans="1:19" x14ac:dyDescent="0.25">
      <c r="A4" t="str">
        <f>IF(E4=0,"",1+MAX($A$2:A3))</f>
        <v/>
      </c>
      <c r="B4" s="25" t="s">
        <v>54</v>
      </c>
      <c r="C4" s="25" t="s">
        <v>43</v>
      </c>
      <c r="D4" s="34" t="s">
        <v>55</v>
      </c>
      <c r="E4" s="26"/>
      <c r="F4" s="32" t="s">
        <v>56</v>
      </c>
      <c r="G4" s="44" t="s">
        <v>57</v>
      </c>
      <c r="H4" s="65">
        <v>0</v>
      </c>
      <c r="I4" s="29"/>
      <c r="J4" s="64" t="s">
        <v>44</v>
      </c>
      <c r="K4" s="28">
        <v>1</v>
      </c>
      <c r="L4" s="29"/>
      <c r="N4" s="31">
        <v>6.72</v>
      </c>
      <c r="O4" s="31">
        <v>6.72</v>
      </c>
      <c r="P4" s="67" t="s">
        <v>58</v>
      </c>
      <c r="Q4" s="67" t="s">
        <v>59</v>
      </c>
    </row>
    <row r="5" spans="1:19" x14ac:dyDescent="0.25">
      <c r="A5" t="str">
        <f>IF(E5=0,"",1+MAX($A$2:A4))</f>
        <v/>
      </c>
      <c r="B5" s="25" t="s">
        <v>54</v>
      </c>
      <c r="C5" s="25" t="s">
        <v>43</v>
      </c>
      <c r="D5" s="34" t="s">
        <v>60</v>
      </c>
      <c r="E5" s="26"/>
      <c r="F5" s="32" t="s">
        <v>61</v>
      </c>
      <c r="G5" s="44" t="s">
        <v>62</v>
      </c>
      <c r="H5" s="65">
        <v>1</v>
      </c>
      <c r="I5" s="29"/>
      <c r="J5" s="64" t="s">
        <v>44</v>
      </c>
      <c r="K5" s="28">
        <v>1</v>
      </c>
      <c r="L5" s="29"/>
      <c r="N5" s="31">
        <v>13.44</v>
      </c>
      <c r="O5" s="31">
        <v>13.44</v>
      </c>
      <c r="P5" s="29"/>
      <c r="Q5" s="29"/>
    </row>
    <row r="6" spans="1:19" x14ac:dyDescent="0.25">
      <c r="A6" t="str">
        <f>IF(E6=0,"",1+MAX($A$2:A5))</f>
        <v/>
      </c>
      <c r="B6" s="25" t="s">
        <v>54</v>
      </c>
      <c r="C6" s="25" t="s">
        <v>43</v>
      </c>
      <c r="D6" s="34" t="s">
        <v>63</v>
      </c>
      <c r="E6" s="26"/>
      <c r="F6" s="32" t="s">
        <v>64</v>
      </c>
      <c r="G6" s="44" t="s">
        <v>63</v>
      </c>
      <c r="H6" s="65">
        <v>0</v>
      </c>
      <c r="I6" s="29"/>
      <c r="J6" s="64" t="s">
        <v>41</v>
      </c>
      <c r="K6" s="28">
        <v>1</v>
      </c>
      <c r="L6" s="29"/>
      <c r="M6" s="29"/>
      <c r="N6" s="31">
        <v>131.04</v>
      </c>
      <c r="O6" s="31">
        <v>131.04</v>
      </c>
      <c r="P6" s="67" t="s">
        <v>65</v>
      </c>
      <c r="Q6" s="67" t="s">
        <v>66</v>
      </c>
    </row>
    <row r="7" spans="1:19" x14ac:dyDescent="0.25">
      <c r="A7" t="str">
        <f>IF(E7=0,"",1+MAX($A$2:A6))</f>
        <v/>
      </c>
      <c r="B7" s="25" t="s">
        <v>54</v>
      </c>
      <c r="C7" s="25" t="s">
        <v>43</v>
      </c>
      <c r="D7" s="34" t="s">
        <v>67</v>
      </c>
      <c r="E7" s="26"/>
      <c r="F7" s="32" t="s">
        <v>68</v>
      </c>
      <c r="G7" s="44" t="s">
        <v>67</v>
      </c>
      <c r="H7" s="65">
        <v>0</v>
      </c>
      <c r="I7" s="29"/>
      <c r="J7" s="64" t="s">
        <v>44</v>
      </c>
      <c r="K7" s="28">
        <v>1</v>
      </c>
      <c r="L7" s="29"/>
      <c r="N7" s="31">
        <v>10.55</v>
      </c>
      <c r="O7" s="31">
        <v>10.55</v>
      </c>
      <c r="P7" s="67" t="s">
        <v>69</v>
      </c>
      <c r="Q7" s="67" t="s">
        <v>70</v>
      </c>
    </row>
    <row r="8" spans="1:19" x14ac:dyDescent="0.25">
      <c r="A8" t="str">
        <f>IF(E8=0,"",1+MAX($A$2:A7))</f>
        <v/>
      </c>
      <c r="B8" s="25" t="s">
        <v>54</v>
      </c>
      <c r="C8" s="25" t="s">
        <v>43</v>
      </c>
      <c r="D8" s="34" t="s">
        <v>71</v>
      </c>
      <c r="E8" s="26"/>
      <c r="F8" s="32" t="s">
        <v>72</v>
      </c>
      <c r="G8" s="44" t="s">
        <v>71</v>
      </c>
      <c r="H8" s="65">
        <v>1</v>
      </c>
      <c r="I8" s="29"/>
      <c r="J8" s="64" t="s">
        <v>44</v>
      </c>
      <c r="K8" s="28">
        <v>1</v>
      </c>
      <c r="L8" s="29"/>
      <c r="N8" s="31">
        <v>13.44</v>
      </c>
      <c r="O8" s="31">
        <v>13.44</v>
      </c>
      <c r="P8" s="29"/>
      <c r="Q8" s="29"/>
    </row>
    <row r="9" spans="1:19" x14ac:dyDescent="0.25">
      <c r="A9" t="str">
        <f>IF(E9=0,"",1+MAX($A$2:A8))</f>
        <v/>
      </c>
      <c r="B9" s="25" t="s">
        <v>54</v>
      </c>
      <c r="C9" s="25" t="s">
        <v>43</v>
      </c>
      <c r="D9" s="38" t="s">
        <v>73</v>
      </c>
      <c r="E9" s="26"/>
      <c r="F9" s="61" t="s">
        <v>74</v>
      </c>
      <c r="G9" s="44" t="s">
        <v>73</v>
      </c>
      <c r="H9" s="65">
        <v>1</v>
      </c>
      <c r="I9" s="29"/>
      <c r="J9" s="64" t="s">
        <v>44</v>
      </c>
      <c r="K9" s="28">
        <v>1</v>
      </c>
      <c r="L9" s="29"/>
      <c r="N9" s="31">
        <v>39.65</v>
      </c>
      <c r="O9" s="31">
        <v>39.65</v>
      </c>
      <c r="P9" s="29"/>
      <c r="Q9" s="29"/>
    </row>
    <row r="10" spans="1:19" x14ac:dyDescent="0.25">
      <c r="A10" t="str">
        <f>IF(E10=0,"",1+MAX($A$2:A9))</f>
        <v/>
      </c>
      <c r="B10" s="25" t="s">
        <v>54</v>
      </c>
      <c r="C10" s="25" t="s">
        <v>43</v>
      </c>
      <c r="D10" s="25" t="s">
        <v>75</v>
      </c>
      <c r="E10" s="26"/>
      <c r="F10" s="58" t="s">
        <v>76</v>
      </c>
      <c r="G10" s="44" t="s">
        <v>77</v>
      </c>
      <c r="H10" s="65">
        <v>1</v>
      </c>
      <c r="I10" s="29"/>
      <c r="J10" s="64" t="s">
        <v>44</v>
      </c>
      <c r="K10" s="28">
        <v>1</v>
      </c>
      <c r="L10" s="29"/>
      <c r="N10" s="31">
        <v>35.880000000000003</v>
      </c>
      <c r="O10" s="31">
        <v>35.880000000000003</v>
      </c>
      <c r="P10" s="29"/>
      <c r="Q10" s="29"/>
    </row>
    <row r="11" spans="1:19" x14ac:dyDescent="0.25">
      <c r="A11" t="str">
        <f>IF(E11=0,"",1+MAX($A$2:A10))</f>
        <v/>
      </c>
      <c r="B11" s="25" t="s">
        <v>54</v>
      </c>
      <c r="C11" s="25" t="s">
        <v>43</v>
      </c>
      <c r="D11" s="25" t="s">
        <v>78</v>
      </c>
      <c r="E11" s="26"/>
      <c r="F11" s="58" t="s">
        <v>79</v>
      </c>
      <c r="G11" s="44" t="s">
        <v>78</v>
      </c>
      <c r="H11" s="65">
        <v>1</v>
      </c>
      <c r="I11" s="29"/>
      <c r="J11" s="41" t="s">
        <v>44</v>
      </c>
      <c r="K11" s="28">
        <v>1</v>
      </c>
      <c r="L11" s="29"/>
      <c r="N11" s="31">
        <v>16.8</v>
      </c>
      <c r="O11" s="31">
        <v>16.8</v>
      </c>
      <c r="P11" s="29"/>
      <c r="Q11" s="29"/>
    </row>
    <row r="12" spans="1:19" x14ac:dyDescent="0.25">
      <c r="A12" t="str">
        <f>IF(E12=0,"",1+MAX($A$2:A11))</f>
        <v/>
      </c>
      <c r="B12" s="25" t="s">
        <v>54</v>
      </c>
      <c r="C12" s="25" t="s">
        <v>43</v>
      </c>
      <c r="D12" s="25" t="s">
        <v>80</v>
      </c>
      <c r="E12" s="26"/>
      <c r="F12" s="58" t="s">
        <v>81</v>
      </c>
      <c r="G12" s="44" t="s">
        <v>80</v>
      </c>
      <c r="H12" s="65">
        <v>1</v>
      </c>
      <c r="I12" s="29"/>
      <c r="J12" s="41" t="s">
        <v>44</v>
      </c>
      <c r="K12" s="28">
        <v>1</v>
      </c>
      <c r="L12" s="29"/>
      <c r="N12" s="31">
        <v>5</v>
      </c>
      <c r="O12" s="31">
        <v>5</v>
      </c>
      <c r="P12" s="67" t="s">
        <v>82</v>
      </c>
      <c r="Q12" s="67" t="s">
        <v>83</v>
      </c>
    </row>
    <row r="13" spans="1:19" x14ac:dyDescent="0.25">
      <c r="A13" t="str">
        <f>IF(E13=0,"",1+MAX($A$2:A12))</f>
        <v/>
      </c>
      <c r="B13" s="25" t="s">
        <v>54</v>
      </c>
      <c r="C13" s="25" t="s">
        <v>43</v>
      </c>
      <c r="D13" s="25" t="s">
        <v>84</v>
      </c>
      <c r="E13" s="26"/>
      <c r="F13" s="58" t="s">
        <v>85</v>
      </c>
      <c r="G13" s="44" t="s">
        <v>84</v>
      </c>
      <c r="H13" s="65">
        <v>1</v>
      </c>
      <c r="I13" s="29"/>
      <c r="J13" s="41" t="s">
        <v>44</v>
      </c>
      <c r="K13" s="28">
        <v>1</v>
      </c>
      <c r="L13" s="29"/>
      <c r="N13" s="31">
        <v>5</v>
      </c>
      <c r="O13" s="31">
        <v>5</v>
      </c>
      <c r="P13" s="67" t="s">
        <v>86</v>
      </c>
      <c r="Q13" s="67" t="s">
        <v>87</v>
      </c>
    </row>
    <row r="14" spans="1:19" x14ac:dyDescent="0.25">
      <c r="A14" t="str">
        <f>IF(E14=0,"",1+MAX($A$2:A13))</f>
        <v/>
      </c>
      <c r="B14" s="33" t="s">
        <v>54</v>
      </c>
      <c r="C14" s="33" t="s">
        <v>43</v>
      </c>
      <c r="D14" s="33" t="s">
        <v>88</v>
      </c>
      <c r="E14" s="51"/>
      <c r="F14" s="45" t="s">
        <v>89</v>
      </c>
      <c r="G14" s="39" t="s">
        <v>88</v>
      </c>
      <c r="H14" s="65">
        <v>1</v>
      </c>
      <c r="J14" s="41" t="s">
        <v>44</v>
      </c>
      <c r="K14" s="28">
        <v>1</v>
      </c>
      <c r="N14" s="52">
        <v>134.06</v>
      </c>
      <c r="O14" s="52">
        <v>134.06</v>
      </c>
    </row>
    <row r="15" spans="1:19" x14ac:dyDescent="0.25">
      <c r="A15" t="str">
        <f>IF(E15=0,"",1+MAX($A$2:A14))</f>
        <v/>
      </c>
      <c r="B15" s="33" t="s">
        <v>54</v>
      </c>
      <c r="C15" s="33" t="s">
        <v>43</v>
      </c>
      <c r="D15" s="33" t="s">
        <v>90</v>
      </c>
      <c r="E15" s="51"/>
      <c r="F15" s="45" t="s">
        <v>91</v>
      </c>
      <c r="G15" s="39" t="s">
        <v>90</v>
      </c>
      <c r="H15" s="65">
        <v>1</v>
      </c>
      <c r="J15" s="41" t="s">
        <v>44</v>
      </c>
      <c r="K15" s="28">
        <v>1</v>
      </c>
      <c r="N15" s="52">
        <v>60</v>
      </c>
      <c r="O15" s="52">
        <v>60</v>
      </c>
    </row>
    <row r="16" spans="1:19" x14ac:dyDescent="0.25">
      <c r="A16" t="str">
        <f>IF(E16=0,"",1+MAX($A$2:A15))</f>
        <v/>
      </c>
      <c r="B16" s="33" t="s">
        <v>54</v>
      </c>
      <c r="C16" s="33" t="s">
        <v>43</v>
      </c>
      <c r="D16" s="33" t="s">
        <v>92</v>
      </c>
      <c r="E16" s="51"/>
      <c r="F16" s="45" t="s">
        <v>93</v>
      </c>
      <c r="G16" s="39" t="s">
        <v>92</v>
      </c>
      <c r="H16" s="65">
        <v>1</v>
      </c>
      <c r="J16" s="41" t="s">
        <v>44</v>
      </c>
      <c r="K16" s="28">
        <v>1</v>
      </c>
      <c r="N16" s="52">
        <v>27.43</v>
      </c>
      <c r="O16" s="52">
        <v>27.43</v>
      </c>
    </row>
    <row r="17" spans="1:17" x14ac:dyDescent="0.25">
      <c r="A17" t="str">
        <f>IF(E17=0,"",1+MAX($A$2:A16))</f>
        <v/>
      </c>
      <c r="B17" s="33" t="s">
        <v>54</v>
      </c>
      <c r="C17" s="33" t="s">
        <v>43</v>
      </c>
      <c r="D17" s="33" t="s">
        <v>94</v>
      </c>
      <c r="E17" s="51"/>
      <c r="F17" s="45" t="s">
        <v>95</v>
      </c>
      <c r="G17" s="39" t="s">
        <v>94</v>
      </c>
      <c r="H17" s="65">
        <v>1</v>
      </c>
      <c r="J17" s="41" t="s">
        <v>44</v>
      </c>
      <c r="K17" s="28">
        <v>1</v>
      </c>
      <c r="N17" s="52">
        <v>18.48</v>
      </c>
      <c r="O17" s="52">
        <v>18.48</v>
      </c>
    </row>
    <row r="18" spans="1:17" x14ac:dyDescent="0.25">
      <c r="A18" t="str">
        <f>IF(E18=0,"",1+MAX($A$2:A17))</f>
        <v/>
      </c>
      <c r="B18" s="33" t="s">
        <v>54</v>
      </c>
      <c r="C18" s="33" t="s">
        <v>43</v>
      </c>
      <c r="D18" s="33" t="s">
        <v>96</v>
      </c>
      <c r="E18" s="51"/>
      <c r="F18" s="45" t="s">
        <v>97</v>
      </c>
      <c r="G18" s="39" t="s">
        <v>96</v>
      </c>
      <c r="H18" s="65">
        <v>1</v>
      </c>
      <c r="J18" s="41" t="s">
        <v>44</v>
      </c>
      <c r="K18" s="28">
        <v>1</v>
      </c>
      <c r="N18" s="52">
        <v>50</v>
      </c>
      <c r="O18" s="52">
        <v>50</v>
      </c>
    </row>
    <row r="19" spans="1:17" x14ac:dyDescent="0.25">
      <c r="A19" t="str">
        <f>IF(E19=0,"",1+MAX($A$2:A18))</f>
        <v/>
      </c>
      <c r="B19" s="33" t="s">
        <v>54</v>
      </c>
      <c r="C19" s="33" t="s">
        <v>43</v>
      </c>
      <c r="D19" s="33" t="s">
        <v>98</v>
      </c>
      <c r="E19" s="51"/>
      <c r="F19" s="45" t="s">
        <v>99</v>
      </c>
      <c r="G19" s="39" t="s">
        <v>98</v>
      </c>
      <c r="H19" s="65">
        <v>1</v>
      </c>
      <c r="J19" s="41" t="s">
        <v>44</v>
      </c>
      <c r="K19" s="28">
        <v>1</v>
      </c>
      <c r="N19" s="52">
        <v>8.06</v>
      </c>
      <c r="O19" s="52">
        <v>8.06</v>
      </c>
    </row>
    <row r="20" spans="1:17" x14ac:dyDescent="0.25">
      <c r="A20" t="str">
        <f>IF(E20=0,"",1+MAX($A$2:A19))</f>
        <v/>
      </c>
      <c r="B20" s="33" t="s">
        <v>54</v>
      </c>
      <c r="C20" s="33" t="s">
        <v>43</v>
      </c>
      <c r="D20" s="33" t="s">
        <v>100</v>
      </c>
      <c r="E20" s="51"/>
      <c r="F20" s="45" t="s">
        <v>101</v>
      </c>
      <c r="G20" s="39" t="s">
        <v>100</v>
      </c>
      <c r="H20" s="65">
        <v>1</v>
      </c>
      <c r="J20" s="41" t="s">
        <v>44</v>
      </c>
      <c r="K20" s="28">
        <v>1</v>
      </c>
      <c r="N20" s="52">
        <v>7.84</v>
      </c>
      <c r="O20" s="52">
        <v>7.84</v>
      </c>
    </row>
    <row r="21" spans="1:17" x14ac:dyDescent="0.25">
      <c r="A21" t="str">
        <f>IF(E21=0,"",1+MAX($A$2:A20))</f>
        <v/>
      </c>
      <c r="B21" s="33" t="s">
        <v>54</v>
      </c>
      <c r="C21" s="33" t="s">
        <v>43</v>
      </c>
      <c r="D21" s="33" t="s">
        <v>102</v>
      </c>
      <c r="E21" s="51"/>
      <c r="F21" s="45" t="s">
        <v>103</v>
      </c>
      <c r="G21" s="39" t="s">
        <v>102</v>
      </c>
      <c r="H21" s="65">
        <v>1</v>
      </c>
      <c r="J21" s="41" t="s">
        <v>44</v>
      </c>
      <c r="K21" s="28">
        <v>1</v>
      </c>
      <c r="N21" s="52">
        <v>8.9600000000000009</v>
      </c>
      <c r="O21" s="52">
        <v>8.9600000000000009</v>
      </c>
    </row>
    <row r="22" spans="1:17" x14ac:dyDescent="0.25">
      <c r="A22" t="str">
        <f>IF(E22=0,"",1+MAX($A$2:A21))</f>
        <v/>
      </c>
      <c r="B22" s="33" t="s">
        <v>54</v>
      </c>
      <c r="C22" s="33" t="s">
        <v>43</v>
      </c>
      <c r="D22" s="33" t="s">
        <v>104</v>
      </c>
      <c r="E22" s="51"/>
      <c r="F22" s="45" t="s">
        <v>105</v>
      </c>
      <c r="G22" s="39" t="s">
        <v>104</v>
      </c>
      <c r="H22" s="65">
        <v>1</v>
      </c>
      <c r="J22" s="41" t="s">
        <v>44</v>
      </c>
      <c r="K22" s="28">
        <v>1</v>
      </c>
      <c r="N22" s="52">
        <v>6.4</v>
      </c>
      <c r="O22" s="52">
        <v>6.4</v>
      </c>
    </row>
    <row r="23" spans="1:17" x14ac:dyDescent="0.25">
      <c r="A23" t="str">
        <f>IF(E23=0,"",1+MAX($A$2:A22))</f>
        <v/>
      </c>
      <c r="B23" s="33" t="s">
        <v>54</v>
      </c>
      <c r="C23" s="33" t="s">
        <v>43</v>
      </c>
      <c r="D23" s="33" t="s">
        <v>106</v>
      </c>
      <c r="E23" s="51"/>
      <c r="F23" s="45" t="s">
        <v>107</v>
      </c>
      <c r="G23" s="39" t="s">
        <v>106</v>
      </c>
      <c r="H23" s="65">
        <v>1</v>
      </c>
      <c r="J23" s="41" t="s">
        <v>44</v>
      </c>
      <c r="K23" s="28">
        <v>1</v>
      </c>
      <c r="N23" s="52">
        <v>85</v>
      </c>
      <c r="O23" s="52">
        <v>85</v>
      </c>
    </row>
    <row r="24" spans="1:17" x14ac:dyDescent="0.25">
      <c r="A24" t="str">
        <f>IF(E24=0,"",1+MAX($A$2:A23))</f>
        <v/>
      </c>
      <c r="B24" s="33" t="s">
        <v>54</v>
      </c>
      <c r="C24" s="33" t="s">
        <v>43</v>
      </c>
      <c r="D24" s="33" t="s">
        <v>108</v>
      </c>
      <c r="E24" s="51"/>
      <c r="F24" s="45" t="s">
        <v>109</v>
      </c>
      <c r="G24" s="39" t="s">
        <v>108</v>
      </c>
      <c r="H24" s="65">
        <v>1</v>
      </c>
      <c r="J24" s="41" t="s">
        <v>44</v>
      </c>
      <c r="K24" s="28">
        <v>1</v>
      </c>
      <c r="N24" s="52">
        <v>12.77</v>
      </c>
      <c r="O24" s="52">
        <v>12.77</v>
      </c>
    </row>
    <row r="25" spans="1:17" x14ac:dyDescent="0.25">
      <c r="A25" t="str">
        <f>IF(E25=0,"",1+MAX($A$2:A24))</f>
        <v/>
      </c>
      <c r="B25" s="33" t="s">
        <v>54</v>
      </c>
      <c r="C25" s="33" t="s">
        <v>43</v>
      </c>
      <c r="D25" s="33" t="s">
        <v>110</v>
      </c>
      <c r="E25" s="51"/>
      <c r="F25" s="45" t="s">
        <v>111</v>
      </c>
      <c r="G25" s="39" t="s">
        <v>110</v>
      </c>
      <c r="H25" s="65">
        <v>1</v>
      </c>
      <c r="J25" s="41" t="s">
        <v>44</v>
      </c>
      <c r="K25" s="28">
        <v>1</v>
      </c>
      <c r="N25" s="52">
        <v>12.88</v>
      </c>
      <c r="O25" s="52">
        <v>12.88</v>
      </c>
    </row>
    <row r="26" spans="1:17" x14ac:dyDescent="0.25">
      <c r="A26" t="str">
        <f>IF(E26=0,"",1+MAX($A$2:A25))</f>
        <v/>
      </c>
      <c r="B26" s="33" t="s">
        <v>54</v>
      </c>
      <c r="C26" s="33" t="s">
        <v>43</v>
      </c>
      <c r="D26" s="33" t="s">
        <v>112</v>
      </c>
      <c r="E26" s="51"/>
      <c r="F26" s="45" t="s">
        <v>113</v>
      </c>
      <c r="G26" s="39" t="s">
        <v>112</v>
      </c>
      <c r="H26" s="65">
        <v>1</v>
      </c>
      <c r="J26" s="41" t="s">
        <v>44</v>
      </c>
      <c r="K26" s="28">
        <v>1</v>
      </c>
      <c r="N26" s="52">
        <v>19.420000000000002</v>
      </c>
      <c r="O26" s="52">
        <v>19.420000000000002</v>
      </c>
    </row>
    <row r="27" spans="1:17" x14ac:dyDescent="0.25">
      <c r="A27" t="str">
        <f>IF(E27=0,"",1+MAX($A$2:A26))</f>
        <v/>
      </c>
      <c r="B27" s="33" t="s">
        <v>54</v>
      </c>
      <c r="C27" s="33" t="s">
        <v>43</v>
      </c>
      <c r="D27" s="33" t="s">
        <v>114</v>
      </c>
      <c r="E27" s="51"/>
      <c r="F27" s="45" t="s">
        <v>115</v>
      </c>
      <c r="G27" s="39" t="s">
        <v>114</v>
      </c>
      <c r="H27" s="65">
        <v>1</v>
      </c>
      <c r="J27" s="41" t="s">
        <v>44</v>
      </c>
      <c r="K27" s="28">
        <v>1</v>
      </c>
      <c r="N27" s="52">
        <v>10.51</v>
      </c>
      <c r="O27" s="52">
        <v>10.51</v>
      </c>
    </row>
    <row r="28" spans="1:17" x14ac:dyDescent="0.25">
      <c r="A28" t="str">
        <f>IF(E28=0,"",1+MAX($A$2:A27))</f>
        <v/>
      </c>
      <c r="B28" s="33" t="s">
        <v>54</v>
      </c>
      <c r="C28" s="33" t="s">
        <v>43</v>
      </c>
      <c r="D28" s="33" t="s">
        <v>116</v>
      </c>
      <c r="E28" s="51"/>
      <c r="F28" s="45" t="s">
        <v>117</v>
      </c>
      <c r="G28" s="39" t="s">
        <v>116</v>
      </c>
      <c r="H28" s="65">
        <v>1</v>
      </c>
      <c r="J28" s="41" t="s">
        <v>44</v>
      </c>
      <c r="K28" s="28">
        <v>1</v>
      </c>
      <c r="N28" s="52">
        <v>87.08</v>
      </c>
      <c r="O28" s="52">
        <v>87.08</v>
      </c>
    </row>
    <row r="29" spans="1:17" x14ac:dyDescent="0.25">
      <c r="A29" t="str">
        <f>IF(E29=0,"",1+MAX($A$2:A28))</f>
        <v/>
      </c>
      <c r="B29" s="33" t="s">
        <v>54</v>
      </c>
      <c r="C29" s="33" t="s">
        <v>43</v>
      </c>
      <c r="D29" s="33" t="s">
        <v>118</v>
      </c>
      <c r="E29" s="51"/>
      <c r="F29" s="45" t="s">
        <v>119</v>
      </c>
      <c r="G29" s="39" t="s">
        <v>118</v>
      </c>
      <c r="H29" s="65">
        <v>1</v>
      </c>
      <c r="J29" s="41" t="s">
        <v>44</v>
      </c>
      <c r="K29" s="28">
        <v>1</v>
      </c>
      <c r="N29" s="52">
        <v>30.32</v>
      </c>
      <c r="O29" s="52">
        <v>30.32</v>
      </c>
    </row>
    <row r="30" spans="1:17" x14ac:dyDescent="0.25">
      <c r="A30" t="str">
        <f>IF(E30=0,"",1+MAX($A$2:A29))</f>
        <v/>
      </c>
      <c r="B30" s="25" t="s">
        <v>120</v>
      </c>
      <c r="C30" s="25" t="s">
        <v>43</v>
      </c>
      <c r="D30" s="25" t="s">
        <v>121</v>
      </c>
      <c r="E30" s="26"/>
      <c r="F30" s="32" t="s">
        <v>122</v>
      </c>
      <c r="G30" s="44" t="s">
        <v>121</v>
      </c>
      <c r="H30" s="65">
        <v>1</v>
      </c>
      <c r="I30" s="29"/>
      <c r="J30" s="64" t="s">
        <v>44</v>
      </c>
      <c r="K30" s="28">
        <v>1</v>
      </c>
      <c r="L30" s="29"/>
      <c r="N30" s="30">
        <v>47.64</v>
      </c>
      <c r="O30" s="30">
        <v>47.64</v>
      </c>
      <c r="P30" s="67" t="s">
        <v>123</v>
      </c>
      <c r="Q30" s="67" t="s">
        <v>124</v>
      </c>
    </row>
    <row r="31" spans="1:17" x14ac:dyDescent="0.25">
      <c r="A31" t="str">
        <f>IF(E31=0,"",1+MAX($A$2:A30))</f>
        <v/>
      </c>
      <c r="B31" s="25" t="s">
        <v>120</v>
      </c>
      <c r="C31" s="25" t="s">
        <v>43</v>
      </c>
      <c r="D31" s="25" t="s">
        <v>125</v>
      </c>
      <c r="E31" s="26"/>
      <c r="F31" s="32" t="s">
        <v>126</v>
      </c>
      <c r="G31" s="44" t="s">
        <v>125</v>
      </c>
      <c r="H31" s="65">
        <v>10</v>
      </c>
      <c r="I31" s="29"/>
      <c r="J31" s="64" t="s">
        <v>44</v>
      </c>
      <c r="K31" s="28">
        <v>1</v>
      </c>
      <c r="L31" s="29"/>
      <c r="N31" s="30">
        <v>13.56</v>
      </c>
      <c r="O31" s="30">
        <v>13.56</v>
      </c>
      <c r="P31" s="67" t="s">
        <v>127</v>
      </c>
      <c r="Q31" s="67" t="s">
        <v>128</v>
      </c>
    </row>
    <row r="32" spans="1:17" x14ac:dyDescent="0.25">
      <c r="A32" t="str">
        <f>IF(E32=0,"",1+MAX($A$2:A31))</f>
        <v/>
      </c>
      <c r="B32" s="25" t="s">
        <v>120</v>
      </c>
      <c r="C32" s="25" t="s">
        <v>43</v>
      </c>
      <c r="D32" s="25" t="s">
        <v>129</v>
      </c>
      <c r="E32" s="26"/>
      <c r="F32" s="32" t="s">
        <v>130</v>
      </c>
      <c r="G32" s="44" t="s">
        <v>129</v>
      </c>
      <c r="H32" s="65">
        <v>1</v>
      </c>
      <c r="I32" s="29"/>
      <c r="J32" s="64" t="s">
        <v>44</v>
      </c>
      <c r="K32" s="28">
        <v>1</v>
      </c>
      <c r="L32" s="29"/>
      <c r="N32" s="30">
        <v>26.88</v>
      </c>
      <c r="O32" s="30">
        <v>26.88</v>
      </c>
      <c r="P32" s="67" t="s">
        <v>131</v>
      </c>
      <c r="Q32" s="67" t="s">
        <v>132</v>
      </c>
    </row>
    <row r="33" spans="1:17" x14ac:dyDescent="0.25">
      <c r="A33" t="str">
        <f>IF(E33=0,"",1+MAX($A$2:A32))</f>
        <v/>
      </c>
      <c r="B33" s="25" t="s">
        <v>120</v>
      </c>
      <c r="C33" s="25" t="s">
        <v>43</v>
      </c>
      <c r="D33" s="25" t="s">
        <v>133</v>
      </c>
      <c r="E33" s="26"/>
      <c r="F33" s="32" t="s">
        <v>134</v>
      </c>
      <c r="G33" s="44" t="s">
        <v>133</v>
      </c>
      <c r="H33" s="65">
        <v>10</v>
      </c>
      <c r="I33" s="29"/>
      <c r="J33" s="64" t="s">
        <v>44</v>
      </c>
      <c r="K33" s="28">
        <v>1</v>
      </c>
      <c r="L33" s="29"/>
      <c r="N33" s="30">
        <v>1.8</v>
      </c>
      <c r="O33" s="30">
        <v>1.8</v>
      </c>
      <c r="P33" s="67" t="s">
        <v>135</v>
      </c>
      <c r="Q33" s="67" t="s">
        <v>136</v>
      </c>
    </row>
    <row r="34" spans="1:17" x14ac:dyDescent="0.25">
      <c r="A34" t="str">
        <f>IF(E34=0,"",1+MAX($A$2:A33))</f>
        <v/>
      </c>
      <c r="B34" s="25" t="s">
        <v>120</v>
      </c>
      <c r="C34" s="25" t="s">
        <v>43</v>
      </c>
      <c r="D34" s="25" t="s">
        <v>137</v>
      </c>
      <c r="E34" s="26"/>
      <c r="F34" s="32" t="s">
        <v>138</v>
      </c>
      <c r="G34" s="44" t="s">
        <v>137</v>
      </c>
      <c r="H34" s="65">
        <v>10</v>
      </c>
      <c r="I34" s="29"/>
      <c r="J34" s="64" t="s">
        <v>44</v>
      </c>
      <c r="K34" s="28">
        <v>1</v>
      </c>
      <c r="L34" s="29"/>
      <c r="N34" s="30">
        <v>6.36</v>
      </c>
      <c r="O34" s="30">
        <v>6.36</v>
      </c>
      <c r="P34" s="67" t="s">
        <v>139</v>
      </c>
      <c r="Q34" s="67" t="s">
        <v>140</v>
      </c>
    </row>
    <row r="35" spans="1:17" x14ac:dyDescent="0.25">
      <c r="A35" t="str">
        <f>IF(E35=0,"",1+MAX($A$2:A34))</f>
        <v/>
      </c>
      <c r="B35" s="25" t="s">
        <v>120</v>
      </c>
      <c r="C35" s="25" t="s">
        <v>43</v>
      </c>
      <c r="D35" s="25" t="s">
        <v>141</v>
      </c>
      <c r="E35" s="26"/>
      <c r="F35" s="32" t="s">
        <v>142</v>
      </c>
      <c r="G35" s="44" t="s">
        <v>141</v>
      </c>
      <c r="H35" s="65">
        <v>1</v>
      </c>
      <c r="I35" s="29"/>
      <c r="J35" s="64" t="s">
        <v>44</v>
      </c>
      <c r="K35" s="28">
        <v>1</v>
      </c>
      <c r="L35" s="29"/>
      <c r="N35" s="30">
        <v>29.95</v>
      </c>
      <c r="O35" s="30">
        <v>29.95</v>
      </c>
      <c r="P35" s="67" t="s">
        <v>143</v>
      </c>
      <c r="Q35" s="67" t="s">
        <v>144</v>
      </c>
    </row>
    <row r="36" spans="1:17" x14ac:dyDescent="0.25">
      <c r="A36" t="str">
        <f>IF(E36=0,"",1+MAX($A$2:A35))</f>
        <v/>
      </c>
      <c r="B36" s="25" t="s">
        <v>120</v>
      </c>
      <c r="C36" s="25" t="s">
        <v>43</v>
      </c>
      <c r="D36" s="25" t="s">
        <v>145</v>
      </c>
      <c r="E36" s="26"/>
      <c r="F36" s="32" t="s">
        <v>146</v>
      </c>
      <c r="G36" s="44" t="s">
        <v>145</v>
      </c>
      <c r="H36" s="65">
        <v>10</v>
      </c>
      <c r="I36" s="29"/>
      <c r="J36" s="64" t="s">
        <v>44</v>
      </c>
      <c r="K36" s="28">
        <v>1</v>
      </c>
      <c r="L36" s="29"/>
      <c r="N36" s="30">
        <v>3</v>
      </c>
      <c r="O36" s="30">
        <v>3</v>
      </c>
      <c r="P36" s="67" t="s">
        <v>147</v>
      </c>
      <c r="Q36" s="67" t="s">
        <v>148</v>
      </c>
    </row>
    <row r="37" spans="1:17" x14ac:dyDescent="0.25">
      <c r="A37" t="str">
        <f>IF(E37=0,"",1+MAX($A$2:A36))</f>
        <v/>
      </c>
      <c r="B37" s="25" t="s">
        <v>120</v>
      </c>
      <c r="C37" s="25" t="s">
        <v>43</v>
      </c>
      <c r="D37" s="25" t="s">
        <v>149</v>
      </c>
      <c r="E37" s="26"/>
      <c r="F37" s="32" t="s">
        <v>150</v>
      </c>
      <c r="G37" s="44" t="s">
        <v>149</v>
      </c>
      <c r="H37" s="65">
        <v>1</v>
      </c>
      <c r="I37" s="29"/>
      <c r="J37" s="64" t="s">
        <v>44</v>
      </c>
      <c r="K37" s="28">
        <v>1</v>
      </c>
      <c r="L37" s="29"/>
      <c r="N37" s="30">
        <v>17.7</v>
      </c>
      <c r="O37" s="30">
        <v>17.7</v>
      </c>
      <c r="P37" s="67" t="s">
        <v>151</v>
      </c>
      <c r="Q37" s="67" t="s">
        <v>152</v>
      </c>
    </row>
    <row r="38" spans="1:17" x14ac:dyDescent="0.25">
      <c r="A38" t="str">
        <f>IF(E38=0,"",1+MAX($A$2:A37))</f>
        <v/>
      </c>
      <c r="B38" s="25" t="s">
        <v>120</v>
      </c>
      <c r="C38" s="25" t="s">
        <v>43</v>
      </c>
      <c r="D38" s="25" t="s">
        <v>153</v>
      </c>
      <c r="E38" s="26"/>
      <c r="F38" s="32" t="s">
        <v>154</v>
      </c>
      <c r="G38" s="44" t="s">
        <v>153</v>
      </c>
      <c r="H38" s="65">
        <v>1</v>
      </c>
      <c r="I38" s="29"/>
      <c r="J38" s="64" t="s">
        <v>44</v>
      </c>
      <c r="K38" s="28">
        <v>1</v>
      </c>
      <c r="L38" s="29"/>
      <c r="N38" s="30">
        <v>17.7</v>
      </c>
      <c r="O38" s="30">
        <v>17.7</v>
      </c>
      <c r="P38" s="67" t="s">
        <v>155</v>
      </c>
      <c r="Q38" s="67" t="s">
        <v>156</v>
      </c>
    </row>
    <row r="39" spans="1:17" x14ac:dyDescent="0.25">
      <c r="A39" t="str">
        <f>IF(E39=0,"",1+MAX($A$2:A38))</f>
        <v/>
      </c>
      <c r="B39" s="25" t="s">
        <v>120</v>
      </c>
      <c r="C39" s="25" t="s">
        <v>43</v>
      </c>
      <c r="D39" s="25" t="s">
        <v>157</v>
      </c>
      <c r="E39" s="26"/>
      <c r="F39" s="32" t="s">
        <v>158</v>
      </c>
      <c r="G39" s="44" t="s">
        <v>157</v>
      </c>
      <c r="H39" s="65">
        <v>10</v>
      </c>
      <c r="I39" s="29"/>
      <c r="J39" s="64" t="s">
        <v>44</v>
      </c>
      <c r="K39" s="28">
        <v>1</v>
      </c>
      <c r="L39" s="29"/>
      <c r="N39" s="30">
        <v>3.12</v>
      </c>
      <c r="O39" s="30">
        <v>3.12</v>
      </c>
      <c r="P39" s="67" t="s">
        <v>159</v>
      </c>
      <c r="Q39" s="67" t="s">
        <v>160</v>
      </c>
    </row>
    <row r="40" spans="1:17" x14ac:dyDescent="0.25">
      <c r="A40" t="str">
        <f>IF(E40=0,"",1+MAX($A$2:A39))</f>
        <v/>
      </c>
      <c r="B40" s="25" t="s">
        <v>120</v>
      </c>
      <c r="C40" s="25" t="s">
        <v>43</v>
      </c>
      <c r="D40" s="25" t="s">
        <v>161</v>
      </c>
      <c r="E40" s="26"/>
      <c r="F40" s="32" t="s">
        <v>162</v>
      </c>
      <c r="G40" s="44" t="s">
        <v>161</v>
      </c>
      <c r="H40" s="65">
        <v>1</v>
      </c>
      <c r="I40" s="29"/>
      <c r="J40" s="64" t="s">
        <v>44</v>
      </c>
      <c r="K40" s="28">
        <v>1</v>
      </c>
      <c r="L40" s="29"/>
      <c r="N40" s="30">
        <v>147.11000000000001</v>
      </c>
      <c r="O40" s="30">
        <v>147.11000000000001</v>
      </c>
      <c r="P40" s="67" t="s">
        <v>163</v>
      </c>
      <c r="Q40" s="67" t="s">
        <v>164</v>
      </c>
    </row>
    <row r="41" spans="1:17" x14ac:dyDescent="0.25">
      <c r="A41" t="str">
        <f>IF(E41=0,"",1+MAX($A$2:A40))</f>
        <v/>
      </c>
      <c r="B41" s="25" t="s">
        <v>120</v>
      </c>
      <c r="C41" s="25" t="s">
        <v>43</v>
      </c>
      <c r="D41" s="25" t="s">
        <v>165</v>
      </c>
      <c r="E41" s="26"/>
      <c r="F41" s="32" t="s">
        <v>166</v>
      </c>
      <c r="G41" s="44" t="s">
        <v>165</v>
      </c>
      <c r="H41" s="65">
        <v>5</v>
      </c>
      <c r="I41" s="29"/>
      <c r="J41" s="64" t="s">
        <v>44</v>
      </c>
      <c r="K41" s="28">
        <v>1</v>
      </c>
      <c r="L41" s="29"/>
      <c r="N41" s="30">
        <v>27.28</v>
      </c>
      <c r="O41" s="30">
        <v>27.28</v>
      </c>
      <c r="P41" s="67" t="s">
        <v>167</v>
      </c>
      <c r="Q41" s="67" t="s">
        <v>168</v>
      </c>
    </row>
    <row r="42" spans="1:17" x14ac:dyDescent="0.25">
      <c r="A42" t="str">
        <f>IF(E42=0,"",1+MAX($A$2:A41))</f>
        <v/>
      </c>
      <c r="B42" s="25" t="s">
        <v>120</v>
      </c>
      <c r="C42" s="25" t="s">
        <v>43</v>
      </c>
      <c r="D42" s="25" t="s">
        <v>169</v>
      </c>
      <c r="E42" s="26"/>
      <c r="F42" s="32" t="s">
        <v>170</v>
      </c>
      <c r="G42" s="44" t="s">
        <v>169</v>
      </c>
      <c r="H42" s="65">
        <v>20</v>
      </c>
      <c r="I42" s="29"/>
      <c r="J42" s="64" t="s">
        <v>44</v>
      </c>
      <c r="K42" s="28">
        <v>1</v>
      </c>
      <c r="L42" s="29"/>
      <c r="N42" s="30">
        <v>78.72</v>
      </c>
      <c r="O42" s="30">
        <v>78.72</v>
      </c>
      <c r="P42" s="67" t="s">
        <v>171</v>
      </c>
      <c r="Q42" s="67" t="s">
        <v>172</v>
      </c>
    </row>
    <row r="43" spans="1:17" x14ac:dyDescent="0.25">
      <c r="A43" t="str">
        <f>IF(E43=0,"",1+MAX($A$2:A42))</f>
        <v/>
      </c>
      <c r="B43" s="25" t="s">
        <v>120</v>
      </c>
      <c r="C43" s="25" t="s">
        <v>43</v>
      </c>
      <c r="D43" s="25" t="s">
        <v>173</v>
      </c>
      <c r="E43" s="26"/>
      <c r="F43" s="32" t="s">
        <v>174</v>
      </c>
      <c r="G43" s="44" t="s">
        <v>173</v>
      </c>
      <c r="H43" s="65">
        <v>1</v>
      </c>
      <c r="I43" s="29"/>
      <c r="J43" s="64" t="s">
        <v>44</v>
      </c>
      <c r="K43" s="28">
        <v>1</v>
      </c>
      <c r="L43" s="29"/>
      <c r="N43" s="30">
        <v>11.4</v>
      </c>
      <c r="O43" s="30">
        <v>11.4</v>
      </c>
      <c r="P43" s="67" t="s">
        <v>175</v>
      </c>
      <c r="Q43" s="67" t="s">
        <v>176</v>
      </c>
    </row>
    <row r="44" spans="1:17" x14ac:dyDescent="0.25">
      <c r="A44" t="str">
        <f>IF(E44=0,"",1+MAX($A$2:A43))</f>
        <v/>
      </c>
      <c r="B44" s="25" t="s">
        <v>120</v>
      </c>
      <c r="C44" s="25" t="s">
        <v>43</v>
      </c>
      <c r="D44" s="25" t="s">
        <v>177</v>
      </c>
      <c r="E44" s="26"/>
      <c r="F44" s="32" t="s">
        <v>178</v>
      </c>
      <c r="G44" s="44" t="s">
        <v>177</v>
      </c>
      <c r="H44" s="65">
        <v>1</v>
      </c>
      <c r="I44" s="29"/>
      <c r="J44" s="64" t="s">
        <v>44</v>
      </c>
      <c r="K44" s="28">
        <v>1</v>
      </c>
      <c r="L44" s="29"/>
      <c r="N44" s="30">
        <v>39.01</v>
      </c>
      <c r="O44" s="30">
        <v>39.01</v>
      </c>
      <c r="P44" s="67" t="s">
        <v>179</v>
      </c>
      <c r="Q44" s="67" t="s">
        <v>180</v>
      </c>
    </row>
    <row r="45" spans="1:17" x14ac:dyDescent="0.25">
      <c r="A45" t="str">
        <f>IF(E45=0,"",1+MAX($A$2:A44))</f>
        <v/>
      </c>
      <c r="B45" s="25" t="s">
        <v>120</v>
      </c>
      <c r="C45" s="25" t="s">
        <v>43</v>
      </c>
      <c r="D45" s="25" t="s">
        <v>181</v>
      </c>
      <c r="E45" s="26"/>
      <c r="F45" s="32" t="s">
        <v>182</v>
      </c>
      <c r="G45" s="44" t="s">
        <v>181</v>
      </c>
      <c r="H45" s="65">
        <v>2</v>
      </c>
      <c r="I45" s="29"/>
      <c r="J45" s="64" t="s">
        <v>44</v>
      </c>
      <c r="K45" s="28">
        <v>1</v>
      </c>
      <c r="L45" s="29"/>
      <c r="N45" s="30">
        <v>31.08</v>
      </c>
      <c r="O45" s="30">
        <v>31.08</v>
      </c>
      <c r="P45" s="67" t="s">
        <v>183</v>
      </c>
      <c r="Q45" s="67" t="s">
        <v>184</v>
      </c>
    </row>
    <row r="46" spans="1:17" x14ac:dyDescent="0.25">
      <c r="A46" t="str">
        <f>IF(E46=0,"",1+MAX($A$2:A45))</f>
        <v/>
      </c>
      <c r="B46" s="25" t="s">
        <v>120</v>
      </c>
      <c r="C46" s="25" t="s">
        <v>43</v>
      </c>
      <c r="D46" s="25" t="s">
        <v>185</v>
      </c>
      <c r="E46" s="26"/>
      <c r="F46" s="32" t="s">
        <v>186</v>
      </c>
      <c r="G46" s="44" t="s">
        <v>185</v>
      </c>
      <c r="H46" s="65">
        <v>5</v>
      </c>
      <c r="I46" s="29"/>
      <c r="J46" s="64" t="s">
        <v>44</v>
      </c>
      <c r="K46" s="28">
        <v>1</v>
      </c>
      <c r="L46" s="29"/>
      <c r="N46" s="30">
        <v>4.8</v>
      </c>
      <c r="O46" s="30">
        <v>4.8</v>
      </c>
      <c r="P46" s="67" t="s">
        <v>187</v>
      </c>
      <c r="Q46" s="67" t="s">
        <v>188</v>
      </c>
    </row>
    <row r="47" spans="1:17" x14ac:dyDescent="0.25">
      <c r="A47" t="str">
        <f>IF(E47=0,"",1+MAX($A$2:A46))</f>
        <v/>
      </c>
      <c r="B47" s="25" t="s">
        <v>120</v>
      </c>
      <c r="C47" s="25" t="s">
        <v>43</v>
      </c>
      <c r="D47" s="25" t="s">
        <v>189</v>
      </c>
      <c r="E47" s="26"/>
      <c r="F47" s="32" t="s">
        <v>190</v>
      </c>
      <c r="G47" s="44" t="s">
        <v>189</v>
      </c>
      <c r="H47" s="65">
        <v>5</v>
      </c>
      <c r="I47" s="29"/>
      <c r="J47" s="64" t="s">
        <v>44</v>
      </c>
      <c r="K47" s="28">
        <v>1</v>
      </c>
      <c r="L47" s="29"/>
      <c r="N47" s="30">
        <v>11.7</v>
      </c>
      <c r="O47" s="30">
        <v>11.7</v>
      </c>
      <c r="P47" s="67" t="s">
        <v>191</v>
      </c>
      <c r="Q47" s="67" t="s">
        <v>192</v>
      </c>
    </row>
    <row r="48" spans="1:17" x14ac:dyDescent="0.25">
      <c r="A48" t="str">
        <f>IF(E48=0,"",1+MAX($A$2:A47))</f>
        <v/>
      </c>
      <c r="B48" s="25" t="s">
        <v>120</v>
      </c>
      <c r="C48" s="25" t="s">
        <v>43</v>
      </c>
      <c r="D48" s="25" t="s">
        <v>193</v>
      </c>
      <c r="E48" s="26"/>
      <c r="F48" s="32" t="s">
        <v>194</v>
      </c>
      <c r="G48" s="44" t="s">
        <v>193</v>
      </c>
      <c r="H48" s="65">
        <v>1</v>
      </c>
      <c r="I48" s="29"/>
      <c r="J48" s="64" t="s">
        <v>44</v>
      </c>
      <c r="K48" s="28">
        <v>1</v>
      </c>
      <c r="L48" s="29"/>
      <c r="N48" s="30">
        <v>18.170000000000002</v>
      </c>
      <c r="O48" s="30">
        <v>18.170000000000002</v>
      </c>
      <c r="P48" s="67" t="s">
        <v>195</v>
      </c>
      <c r="Q48" s="67" t="s">
        <v>196</v>
      </c>
    </row>
    <row r="49" spans="1:17" x14ac:dyDescent="0.25">
      <c r="A49" t="str">
        <f>IF(E49=0,"",1+MAX($A$2:A48))</f>
        <v/>
      </c>
      <c r="B49" s="25" t="s">
        <v>120</v>
      </c>
      <c r="C49" s="25" t="s">
        <v>43</v>
      </c>
      <c r="D49" s="25" t="s">
        <v>197</v>
      </c>
      <c r="E49" s="26"/>
      <c r="F49" s="32" t="s">
        <v>198</v>
      </c>
      <c r="G49" s="44" t="s">
        <v>197</v>
      </c>
      <c r="H49" s="65">
        <v>5</v>
      </c>
      <c r="I49" s="29"/>
      <c r="J49" s="64" t="s">
        <v>44</v>
      </c>
      <c r="K49" s="28">
        <v>1</v>
      </c>
      <c r="L49" s="29"/>
      <c r="N49" s="30">
        <v>4.5</v>
      </c>
      <c r="O49" s="30">
        <v>4.5</v>
      </c>
      <c r="P49" s="67" t="s">
        <v>199</v>
      </c>
      <c r="Q49" s="67" t="s">
        <v>200</v>
      </c>
    </row>
    <row r="50" spans="1:17" x14ac:dyDescent="0.25">
      <c r="A50" t="str">
        <f>IF(E50=0,"",1+MAX($A$2:A49))</f>
        <v/>
      </c>
      <c r="B50" s="25" t="s">
        <v>120</v>
      </c>
      <c r="C50" s="25" t="s">
        <v>43</v>
      </c>
      <c r="D50" s="25" t="s">
        <v>201</v>
      </c>
      <c r="E50" s="26"/>
      <c r="F50" s="32" t="s">
        <v>202</v>
      </c>
      <c r="G50" s="44" t="s">
        <v>201</v>
      </c>
      <c r="H50" s="65">
        <v>1</v>
      </c>
      <c r="I50" s="29"/>
      <c r="J50" s="64" t="s">
        <v>44</v>
      </c>
      <c r="K50" s="28">
        <v>1</v>
      </c>
      <c r="L50" s="29"/>
      <c r="N50" s="30">
        <v>40.28</v>
      </c>
      <c r="O50" s="30">
        <v>40.28</v>
      </c>
      <c r="P50" s="67" t="s">
        <v>203</v>
      </c>
      <c r="Q50" s="67" t="s">
        <v>204</v>
      </c>
    </row>
    <row r="51" spans="1:17" x14ac:dyDescent="0.25">
      <c r="A51" t="str">
        <f>IF(E51=0,"",1+MAX($A$2:A50))</f>
        <v/>
      </c>
      <c r="B51" s="25" t="s">
        <v>120</v>
      </c>
      <c r="C51" s="25" t="s">
        <v>43</v>
      </c>
      <c r="D51" s="25" t="s">
        <v>205</v>
      </c>
      <c r="E51" s="26"/>
      <c r="F51" s="32" t="s">
        <v>206</v>
      </c>
      <c r="G51" s="44" t="s">
        <v>205</v>
      </c>
      <c r="H51" s="65">
        <v>1</v>
      </c>
      <c r="I51" s="29"/>
      <c r="J51" s="64" t="s">
        <v>44</v>
      </c>
      <c r="K51" s="28">
        <v>1</v>
      </c>
      <c r="L51" s="29"/>
      <c r="N51" s="30">
        <v>17.59</v>
      </c>
      <c r="O51" s="30">
        <v>17.59</v>
      </c>
      <c r="P51" s="67" t="s">
        <v>207</v>
      </c>
      <c r="Q51" s="67" t="s">
        <v>208</v>
      </c>
    </row>
    <row r="52" spans="1:17" x14ac:dyDescent="0.25">
      <c r="A52" t="str">
        <f>IF(E52=0,"",1+MAX($A$2:A51))</f>
        <v/>
      </c>
      <c r="B52" s="25" t="s">
        <v>120</v>
      </c>
      <c r="C52" s="25" t="s">
        <v>43</v>
      </c>
      <c r="D52" s="25" t="s">
        <v>209</v>
      </c>
      <c r="E52" s="26"/>
      <c r="F52" s="32" t="s">
        <v>210</v>
      </c>
      <c r="G52" s="44" t="s">
        <v>209</v>
      </c>
      <c r="H52" s="65">
        <v>1</v>
      </c>
      <c r="I52" s="29"/>
      <c r="J52" s="64" t="s">
        <v>44</v>
      </c>
      <c r="K52" s="28">
        <v>1</v>
      </c>
      <c r="L52" s="29"/>
      <c r="N52" s="30">
        <v>94.46</v>
      </c>
      <c r="O52" s="30">
        <v>94.46</v>
      </c>
      <c r="P52" s="67" t="s">
        <v>211</v>
      </c>
      <c r="Q52" s="67" t="s">
        <v>212</v>
      </c>
    </row>
    <row r="53" spans="1:17" x14ac:dyDescent="0.25">
      <c r="A53" t="str">
        <f>IF(E53=0,"",1+MAX($A$2:A52))</f>
        <v/>
      </c>
      <c r="B53" s="25" t="s">
        <v>120</v>
      </c>
      <c r="C53" s="25" t="s">
        <v>43</v>
      </c>
      <c r="D53" s="25" t="s">
        <v>213</v>
      </c>
      <c r="E53" s="26"/>
      <c r="F53" s="32" t="s">
        <v>214</v>
      </c>
      <c r="G53" s="44" t="s">
        <v>213</v>
      </c>
      <c r="H53" s="65">
        <v>5</v>
      </c>
      <c r="I53" s="29"/>
      <c r="J53" s="64" t="s">
        <v>44</v>
      </c>
      <c r="K53" s="28">
        <v>1</v>
      </c>
      <c r="L53" s="29"/>
      <c r="N53" s="30">
        <v>6.96</v>
      </c>
      <c r="O53" s="30">
        <v>6.96</v>
      </c>
      <c r="P53" s="67" t="s">
        <v>215</v>
      </c>
      <c r="Q53" s="67" t="s">
        <v>216</v>
      </c>
    </row>
    <row r="54" spans="1:17" x14ac:dyDescent="0.25">
      <c r="A54" t="str">
        <f>IF(E54=0,"",1+MAX($A$2:A53))</f>
        <v/>
      </c>
      <c r="B54" s="25" t="s">
        <v>120</v>
      </c>
      <c r="C54" s="25" t="s">
        <v>43</v>
      </c>
      <c r="D54" s="25" t="s">
        <v>217</v>
      </c>
      <c r="E54" s="26"/>
      <c r="F54" s="32" t="s">
        <v>218</v>
      </c>
      <c r="G54" s="44" t="s">
        <v>217</v>
      </c>
      <c r="H54" s="65">
        <v>1</v>
      </c>
      <c r="I54" s="29"/>
      <c r="J54" s="64" t="s">
        <v>44</v>
      </c>
      <c r="K54" s="28">
        <v>1</v>
      </c>
      <c r="L54" s="29"/>
      <c r="N54" s="30">
        <v>461.26</v>
      </c>
      <c r="O54" s="30">
        <v>461.26</v>
      </c>
      <c r="P54" s="67" t="s">
        <v>219</v>
      </c>
      <c r="Q54" s="67" t="s">
        <v>220</v>
      </c>
    </row>
    <row r="55" spans="1:17" x14ac:dyDescent="0.25">
      <c r="A55" t="str">
        <f>IF(E55=0,"",1+MAX($A$2:A54))</f>
        <v/>
      </c>
      <c r="B55" s="25" t="s">
        <v>120</v>
      </c>
      <c r="C55" s="25" t="s">
        <v>43</v>
      </c>
      <c r="D55" s="25" t="s">
        <v>221</v>
      </c>
      <c r="E55" s="26"/>
      <c r="F55" s="32" t="s">
        <v>222</v>
      </c>
      <c r="G55" s="44" t="s">
        <v>221</v>
      </c>
      <c r="H55" s="65">
        <v>1</v>
      </c>
      <c r="I55" s="29"/>
      <c r="J55" s="64" t="s">
        <v>44</v>
      </c>
      <c r="K55" s="28">
        <v>1</v>
      </c>
      <c r="L55" s="29"/>
      <c r="N55" s="30">
        <v>2.4</v>
      </c>
      <c r="O55" s="30">
        <v>2.4</v>
      </c>
      <c r="P55" s="67" t="s">
        <v>223</v>
      </c>
      <c r="Q55" s="67" t="s">
        <v>224</v>
      </c>
    </row>
    <row r="56" spans="1:17" x14ac:dyDescent="0.25">
      <c r="A56" t="str">
        <f>IF(E56=0,"",1+MAX($A$2:A55))</f>
        <v/>
      </c>
      <c r="B56" s="25" t="s">
        <v>120</v>
      </c>
      <c r="C56" s="25" t="s">
        <v>43</v>
      </c>
      <c r="D56" s="25" t="s">
        <v>225</v>
      </c>
      <c r="E56" s="26"/>
      <c r="F56" s="32" t="s">
        <v>226</v>
      </c>
      <c r="G56" s="44" t="s">
        <v>225</v>
      </c>
      <c r="H56" s="65">
        <v>1</v>
      </c>
      <c r="I56" s="29"/>
      <c r="J56" s="64" t="s">
        <v>44</v>
      </c>
      <c r="K56" s="28">
        <v>1</v>
      </c>
      <c r="L56" s="29"/>
      <c r="N56" s="30">
        <v>10.46</v>
      </c>
      <c r="O56" s="30">
        <v>10.46</v>
      </c>
      <c r="P56" s="67" t="s">
        <v>227</v>
      </c>
      <c r="Q56" s="67" t="s">
        <v>228</v>
      </c>
    </row>
    <row r="57" spans="1:17" x14ac:dyDescent="0.25">
      <c r="A57" t="str">
        <f>IF(E57=0,"",1+MAX($A$2:A56))</f>
        <v/>
      </c>
      <c r="B57" s="25" t="s">
        <v>120</v>
      </c>
      <c r="C57" s="25" t="s">
        <v>43</v>
      </c>
      <c r="D57" s="25" t="s">
        <v>229</v>
      </c>
      <c r="E57" s="26"/>
      <c r="F57" s="32" t="s">
        <v>230</v>
      </c>
      <c r="G57" s="44" t="s">
        <v>229</v>
      </c>
      <c r="H57" s="65">
        <v>1</v>
      </c>
      <c r="I57" s="29"/>
      <c r="J57" s="64" t="s">
        <v>44</v>
      </c>
      <c r="K57" s="28">
        <v>1</v>
      </c>
      <c r="L57" s="29"/>
      <c r="N57" s="30">
        <v>118.42</v>
      </c>
      <c r="O57" s="30">
        <v>118.42</v>
      </c>
      <c r="P57" s="67" t="s">
        <v>231</v>
      </c>
      <c r="Q57" s="67" t="s">
        <v>232</v>
      </c>
    </row>
    <row r="58" spans="1:17" x14ac:dyDescent="0.25">
      <c r="A58" t="str">
        <f>IF(E58=0,"",1+MAX($A$2:A57))</f>
        <v/>
      </c>
      <c r="B58" s="25" t="s">
        <v>120</v>
      </c>
      <c r="C58" s="25" t="s">
        <v>43</v>
      </c>
      <c r="D58" s="25" t="s">
        <v>233</v>
      </c>
      <c r="E58" s="26"/>
      <c r="F58" s="32" t="s">
        <v>234</v>
      </c>
      <c r="G58" s="44" t="s">
        <v>233</v>
      </c>
      <c r="H58" s="65">
        <v>1</v>
      </c>
      <c r="I58" s="29"/>
      <c r="J58" s="64" t="s">
        <v>44</v>
      </c>
      <c r="K58" s="28">
        <v>1</v>
      </c>
      <c r="L58" s="29"/>
      <c r="N58" s="30">
        <v>32.17</v>
      </c>
      <c r="O58" s="30">
        <v>32.17</v>
      </c>
      <c r="P58" s="67" t="s">
        <v>235</v>
      </c>
      <c r="Q58" s="67" t="s">
        <v>236</v>
      </c>
    </row>
    <row r="59" spans="1:17" x14ac:dyDescent="0.25">
      <c r="A59" t="str">
        <f>IF(E59=0,"",1+MAX($A$2:A58))</f>
        <v/>
      </c>
      <c r="B59" s="25" t="s">
        <v>120</v>
      </c>
      <c r="C59" s="25" t="s">
        <v>43</v>
      </c>
      <c r="D59" s="25" t="s">
        <v>237</v>
      </c>
      <c r="E59" s="26"/>
      <c r="F59" s="32" t="s">
        <v>238</v>
      </c>
      <c r="G59" s="44" t="s">
        <v>237</v>
      </c>
      <c r="H59" s="65">
        <v>3</v>
      </c>
      <c r="I59" s="29"/>
      <c r="J59" s="64" t="s">
        <v>44</v>
      </c>
      <c r="K59" s="28">
        <v>1</v>
      </c>
      <c r="L59" s="29"/>
      <c r="N59" s="30">
        <v>91.48</v>
      </c>
      <c r="O59" s="30">
        <v>91.48</v>
      </c>
      <c r="P59" s="67" t="s">
        <v>239</v>
      </c>
      <c r="Q59" s="67" t="s">
        <v>240</v>
      </c>
    </row>
    <row r="60" spans="1:17" x14ac:dyDescent="0.25">
      <c r="A60" t="str">
        <f>IF(E60=0,"",1+MAX($A$2:A59))</f>
        <v/>
      </c>
      <c r="B60" s="25" t="s">
        <v>120</v>
      </c>
      <c r="C60" s="25" t="s">
        <v>43</v>
      </c>
      <c r="D60" s="25" t="s">
        <v>241</v>
      </c>
      <c r="E60" s="26"/>
      <c r="F60" s="32" t="s">
        <v>242</v>
      </c>
      <c r="G60" s="44" t="s">
        <v>241</v>
      </c>
      <c r="H60" s="65">
        <v>1</v>
      </c>
      <c r="I60" s="29"/>
      <c r="J60" s="64" t="s">
        <v>44</v>
      </c>
      <c r="K60" s="28">
        <v>1</v>
      </c>
      <c r="L60" s="29"/>
      <c r="N60" s="30">
        <v>33.44</v>
      </c>
      <c r="O60" s="30">
        <v>33.44</v>
      </c>
      <c r="P60" s="67" t="s">
        <v>243</v>
      </c>
      <c r="Q60" s="67" t="s">
        <v>244</v>
      </c>
    </row>
    <row r="61" spans="1:17" x14ac:dyDescent="0.25">
      <c r="A61" t="str">
        <f>IF(E61=0,"",1+MAX($A$2:A60))</f>
        <v/>
      </c>
      <c r="B61" s="25" t="s">
        <v>120</v>
      </c>
      <c r="C61" s="25" t="s">
        <v>43</v>
      </c>
      <c r="D61" s="25" t="s">
        <v>245</v>
      </c>
      <c r="E61" s="26"/>
      <c r="F61" s="32" t="s">
        <v>246</v>
      </c>
      <c r="G61" s="44" t="s">
        <v>245</v>
      </c>
      <c r="H61" s="65">
        <v>1</v>
      </c>
      <c r="I61" s="29"/>
      <c r="J61" s="64" t="s">
        <v>44</v>
      </c>
      <c r="K61" s="28">
        <v>1</v>
      </c>
      <c r="L61" s="29"/>
      <c r="N61" s="30">
        <v>94.75</v>
      </c>
      <c r="O61" s="30">
        <v>94.75</v>
      </c>
      <c r="P61" s="67" t="s">
        <v>247</v>
      </c>
      <c r="Q61" s="67" t="s">
        <v>248</v>
      </c>
    </row>
    <row r="62" spans="1:17" x14ac:dyDescent="0.25">
      <c r="A62" t="str">
        <f>IF(E62=0,"",1+MAX($A$2:A61))</f>
        <v/>
      </c>
      <c r="B62" s="25" t="s">
        <v>120</v>
      </c>
      <c r="C62" s="25" t="s">
        <v>43</v>
      </c>
      <c r="D62" s="25" t="s">
        <v>249</v>
      </c>
      <c r="E62" s="26"/>
      <c r="F62" s="32" t="s">
        <v>250</v>
      </c>
      <c r="G62" s="44" t="s">
        <v>249</v>
      </c>
      <c r="H62" s="65">
        <v>20</v>
      </c>
      <c r="I62" s="29"/>
      <c r="J62" s="64" t="s">
        <v>44</v>
      </c>
      <c r="K62" s="28">
        <v>1</v>
      </c>
      <c r="L62" s="29"/>
      <c r="N62" s="30">
        <v>7.2</v>
      </c>
      <c r="O62" s="30">
        <v>7.2</v>
      </c>
      <c r="P62" s="67" t="s">
        <v>251</v>
      </c>
      <c r="Q62" s="67" t="s">
        <v>252</v>
      </c>
    </row>
    <row r="63" spans="1:17" x14ac:dyDescent="0.25">
      <c r="A63" t="str">
        <f>IF(E63=0,"",1+MAX($A$2:A62))</f>
        <v/>
      </c>
      <c r="B63" s="25" t="s">
        <v>120</v>
      </c>
      <c r="C63" s="25" t="s">
        <v>43</v>
      </c>
      <c r="D63" s="25" t="s">
        <v>253</v>
      </c>
      <c r="E63" s="26"/>
      <c r="F63" s="32" t="s">
        <v>254</v>
      </c>
      <c r="G63" s="44" t="s">
        <v>253</v>
      </c>
      <c r="H63" s="65">
        <v>1</v>
      </c>
      <c r="I63" s="29"/>
      <c r="J63" s="64" t="s">
        <v>44</v>
      </c>
      <c r="K63" s="28">
        <v>1</v>
      </c>
      <c r="L63" s="29"/>
      <c r="N63" s="30">
        <v>32.94</v>
      </c>
      <c r="O63" s="30">
        <v>32.94</v>
      </c>
      <c r="P63" s="67" t="s">
        <v>255</v>
      </c>
      <c r="Q63" s="67" t="s">
        <v>256</v>
      </c>
    </row>
    <row r="64" spans="1:17" x14ac:dyDescent="0.25">
      <c r="A64" t="str">
        <f>IF(E64=0,"",1+MAX($A$2:A63))</f>
        <v/>
      </c>
      <c r="B64" s="25" t="s">
        <v>120</v>
      </c>
      <c r="C64" s="25" t="s">
        <v>43</v>
      </c>
      <c r="D64" s="25" t="s">
        <v>257</v>
      </c>
      <c r="E64" s="26"/>
      <c r="F64" s="32" t="s">
        <v>258</v>
      </c>
      <c r="G64" s="44" t="s">
        <v>257</v>
      </c>
      <c r="H64" s="65">
        <v>1</v>
      </c>
      <c r="I64" s="29"/>
      <c r="J64" s="64" t="s">
        <v>44</v>
      </c>
      <c r="K64" s="28">
        <v>1</v>
      </c>
      <c r="L64" s="29"/>
      <c r="N64" s="30">
        <v>16.600000000000001</v>
      </c>
      <c r="O64" s="30">
        <v>16.600000000000001</v>
      </c>
      <c r="P64" s="67" t="s">
        <v>259</v>
      </c>
      <c r="Q64" s="67" t="s">
        <v>260</v>
      </c>
    </row>
    <row r="65" spans="1:17" x14ac:dyDescent="0.25">
      <c r="A65" t="str">
        <f>IF(E65=0,"",1+MAX($A$2:A64))</f>
        <v/>
      </c>
      <c r="B65" s="25" t="s">
        <v>120</v>
      </c>
      <c r="C65" s="25" t="s">
        <v>43</v>
      </c>
      <c r="D65" s="25" t="s">
        <v>261</v>
      </c>
      <c r="E65" s="26"/>
      <c r="F65" s="32" t="s">
        <v>262</v>
      </c>
      <c r="G65" s="44" t="s">
        <v>261</v>
      </c>
      <c r="H65" s="65">
        <v>1</v>
      </c>
      <c r="I65" s="29"/>
      <c r="J65" s="64" t="s">
        <v>44</v>
      </c>
      <c r="K65" s="28">
        <v>1</v>
      </c>
      <c r="L65" s="29"/>
      <c r="N65" s="30">
        <v>28.88</v>
      </c>
      <c r="O65" s="30">
        <v>28.88</v>
      </c>
      <c r="P65" s="67" t="s">
        <v>263</v>
      </c>
      <c r="Q65" s="67" t="s">
        <v>264</v>
      </c>
    </row>
    <row r="66" spans="1:17" x14ac:dyDescent="0.25">
      <c r="A66" t="str">
        <f>IF(E66=0,"",1+MAX($A$2:A65))</f>
        <v/>
      </c>
      <c r="B66" s="25" t="s">
        <v>120</v>
      </c>
      <c r="C66" s="25" t="s">
        <v>43</v>
      </c>
      <c r="D66" s="25" t="s">
        <v>265</v>
      </c>
      <c r="E66" s="26"/>
      <c r="F66" s="32" t="s">
        <v>266</v>
      </c>
      <c r="G66" s="44" t="s">
        <v>265</v>
      </c>
      <c r="H66" s="65">
        <v>10</v>
      </c>
      <c r="I66" s="29"/>
      <c r="J66" s="64" t="s">
        <v>44</v>
      </c>
      <c r="K66" s="28">
        <v>1</v>
      </c>
      <c r="L66" s="29"/>
      <c r="N66" s="30">
        <v>8.7100000000000009</v>
      </c>
      <c r="O66" s="30">
        <v>8.7100000000000009</v>
      </c>
      <c r="P66" s="67" t="s">
        <v>267</v>
      </c>
      <c r="Q66" s="67" t="s">
        <v>268</v>
      </c>
    </row>
    <row r="67" spans="1:17" x14ac:dyDescent="0.25">
      <c r="A67" t="str">
        <f>IF(E67=0,"",1+MAX($A$2:A66))</f>
        <v/>
      </c>
      <c r="B67" s="25" t="s">
        <v>120</v>
      </c>
      <c r="C67" s="25" t="s">
        <v>43</v>
      </c>
      <c r="D67" s="25" t="s">
        <v>269</v>
      </c>
      <c r="E67" s="26"/>
      <c r="F67" s="32" t="s">
        <v>270</v>
      </c>
      <c r="G67" s="44" t="s">
        <v>269</v>
      </c>
      <c r="H67" s="65">
        <v>1</v>
      </c>
      <c r="I67" s="29"/>
      <c r="J67" s="64" t="s">
        <v>44</v>
      </c>
      <c r="K67" s="28">
        <v>1</v>
      </c>
      <c r="L67" s="29"/>
      <c r="N67" s="30">
        <v>11.93</v>
      </c>
      <c r="O67" s="30">
        <v>11.93</v>
      </c>
      <c r="P67" s="67" t="s">
        <v>271</v>
      </c>
      <c r="Q67" s="67" t="s">
        <v>272</v>
      </c>
    </row>
    <row r="68" spans="1:17" x14ac:dyDescent="0.25">
      <c r="A68" t="str">
        <f>IF(E68=0,"",1+MAX($A$2:A67))</f>
        <v/>
      </c>
      <c r="B68" s="25" t="s">
        <v>120</v>
      </c>
      <c r="C68" s="25" t="s">
        <v>43</v>
      </c>
      <c r="D68" s="25" t="s">
        <v>273</v>
      </c>
      <c r="E68" s="26"/>
      <c r="F68" s="32" t="s">
        <v>274</v>
      </c>
      <c r="G68" s="44" t="s">
        <v>273</v>
      </c>
      <c r="H68" s="65">
        <v>1</v>
      </c>
      <c r="I68" s="29"/>
      <c r="J68" s="64" t="s">
        <v>44</v>
      </c>
      <c r="K68" s="28">
        <v>1</v>
      </c>
      <c r="L68" s="29"/>
      <c r="N68" s="30">
        <v>358.8</v>
      </c>
      <c r="O68" s="30">
        <v>358.8</v>
      </c>
      <c r="P68" s="67" t="s">
        <v>275</v>
      </c>
      <c r="Q68" s="67" t="s">
        <v>276</v>
      </c>
    </row>
    <row r="69" spans="1:17" x14ac:dyDescent="0.25">
      <c r="A69" t="str">
        <f>IF(E69=0,"",1+MAX($A$2:A68))</f>
        <v/>
      </c>
      <c r="B69" s="25" t="s">
        <v>120</v>
      </c>
      <c r="C69" s="25" t="s">
        <v>43</v>
      </c>
      <c r="D69" s="25" t="s">
        <v>277</v>
      </c>
      <c r="E69" s="26"/>
      <c r="F69" s="32" t="s">
        <v>278</v>
      </c>
      <c r="G69" s="44" t="s">
        <v>277</v>
      </c>
      <c r="H69" s="65">
        <v>1</v>
      </c>
      <c r="I69" s="29"/>
      <c r="J69" s="64" t="s">
        <v>44</v>
      </c>
      <c r="K69" s="28">
        <v>1</v>
      </c>
      <c r="L69" s="29"/>
      <c r="N69" s="30">
        <v>43.09</v>
      </c>
      <c r="O69" s="30">
        <v>43.09</v>
      </c>
      <c r="P69" s="67" t="s">
        <v>279</v>
      </c>
      <c r="Q69" s="67" t="s">
        <v>280</v>
      </c>
    </row>
    <row r="70" spans="1:17" x14ac:dyDescent="0.25">
      <c r="A70" t="str">
        <f>IF(E70=0,"",1+MAX($A$2:A69))</f>
        <v/>
      </c>
      <c r="B70" s="25" t="s">
        <v>120</v>
      </c>
      <c r="C70" s="25" t="s">
        <v>43</v>
      </c>
      <c r="D70" s="25" t="s">
        <v>281</v>
      </c>
      <c r="E70" s="26"/>
      <c r="F70" s="32" t="s">
        <v>282</v>
      </c>
      <c r="G70" s="44" t="s">
        <v>281</v>
      </c>
      <c r="H70" s="65">
        <v>1</v>
      </c>
      <c r="I70" s="29"/>
      <c r="J70" s="64" t="s">
        <v>44</v>
      </c>
      <c r="K70" s="28">
        <v>1</v>
      </c>
      <c r="L70" s="29"/>
      <c r="N70" s="30">
        <v>29.94</v>
      </c>
      <c r="O70" s="30">
        <v>29.94</v>
      </c>
      <c r="P70" s="67" t="s">
        <v>283</v>
      </c>
      <c r="Q70" s="67" t="s">
        <v>284</v>
      </c>
    </row>
    <row r="71" spans="1:17" x14ac:dyDescent="0.25">
      <c r="A71" t="str">
        <f>IF(E71=0,"",1+MAX($A$2:A70))</f>
        <v/>
      </c>
      <c r="B71" s="25" t="s">
        <v>120</v>
      </c>
      <c r="C71" s="25" t="s">
        <v>43</v>
      </c>
      <c r="D71" s="25" t="s">
        <v>285</v>
      </c>
      <c r="E71" s="26"/>
      <c r="F71" s="32" t="s">
        <v>286</v>
      </c>
      <c r="G71" s="44" t="s">
        <v>285</v>
      </c>
      <c r="H71" s="65">
        <v>1</v>
      </c>
      <c r="I71" s="29"/>
      <c r="J71" s="64" t="s">
        <v>44</v>
      </c>
      <c r="K71" s="28">
        <v>1</v>
      </c>
      <c r="L71" s="29"/>
      <c r="N71" s="30">
        <v>790.93</v>
      </c>
      <c r="O71" s="30">
        <v>790.93</v>
      </c>
      <c r="P71" s="67" t="s">
        <v>287</v>
      </c>
      <c r="Q71" s="67" t="s">
        <v>288</v>
      </c>
    </row>
    <row r="72" spans="1:17" x14ac:dyDescent="0.25">
      <c r="A72" t="str">
        <f>IF(E72=0,"",1+MAX($A$2:A71))</f>
        <v/>
      </c>
      <c r="B72" s="25" t="s">
        <v>120</v>
      </c>
      <c r="C72" s="25" t="s">
        <v>43</v>
      </c>
      <c r="D72" s="25" t="s">
        <v>289</v>
      </c>
      <c r="E72" s="26"/>
      <c r="F72" s="32" t="s">
        <v>290</v>
      </c>
      <c r="G72" s="44" t="s">
        <v>289</v>
      </c>
      <c r="H72" s="65">
        <v>1</v>
      </c>
      <c r="I72" s="29"/>
      <c r="J72" s="64" t="s">
        <v>44</v>
      </c>
      <c r="K72" s="28">
        <v>1</v>
      </c>
      <c r="L72" s="29"/>
      <c r="N72" s="30">
        <v>9.9700000000000006</v>
      </c>
      <c r="O72" s="30">
        <v>9.9700000000000006</v>
      </c>
      <c r="P72" s="67" t="s">
        <v>291</v>
      </c>
      <c r="Q72" s="67" t="s">
        <v>292</v>
      </c>
    </row>
    <row r="73" spans="1:17" x14ac:dyDescent="0.25">
      <c r="A73" t="str">
        <f>IF(E73=0,"",1+MAX($A$2:A72))</f>
        <v/>
      </c>
      <c r="B73" s="25" t="s">
        <v>120</v>
      </c>
      <c r="C73" s="25" t="s">
        <v>43</v>
      </c>
      <c r="D73" s="25" t="s">
        <v>293</v>
      </c>
      <c r="E73" s="26"/>
      <c r="F73" s="32" t="s">
        <v>294</v>
      </c>
      <c r="G73" s="44" t="s">
        <v>293</v>
      </c>
      <c r="H73" s="65">
        <v>1</v>
      </c>
      <c r="I73" s="29"/>
      <c r="J73" s="64" t="s">
        <v>44</v>
      </c>
      <c r="K73" s="28">
        <v>1</v>
      </c>
      <c r="L73" s="29"/>
      <c r="N73" s="30">
        <v>7.04</v>
      </c>
      <c r="O73" s="30">
        <v>7.04</v>
      </c>
      <c r="P73" s="67" t="s">
        <v>295</v>
      </c>
      <c r="Q73" s="67" t="s">
        <v>296</v>
      </c>
    </row>
    <row r="74" spans="1:17" x14ac:dyDescent="0.25">
      <c r="A74" t="str">
        <f>IF(E74=0,"",1+MAX($A$2:A73))</f>
        <v/>
      </c>
      <c r="B74" s="25" t="s">
        <v>120</v>
      </c>
      <c r="C74" s="25" t="s">
        <v>43</v>
      </c>
      <c r="D74" s="25" t="s">
        <v>297</v>
      </c>
      <c r="E74" s="26"/>
      <c r="F74" s="32" t="s">
        <v>298</v>
      </c>
      <c r="G74" s="44" t="s">
        <v>297</v>
      </c>
      <c r="H74" s="65">
        <v>1</v>
      </c>
      <c r="I74" s="29"/>
      <c r="J74" s="64" t="s">
        <v>44</v>
      </c>
      <c r="K74" s="28">
        <v>1</v>
      </c>
      <c r="L74" s="29"/>
      <c r="N74" s="30">
        <v>44.89</v>
      </c>
      <c r="O74" s="30">
        <v>44.89</v>
      </c>
      <c r="P74" s="67" t="s">
        <v>299</v>
      </c>
      <c r="Q74" s="67" t="s">
        <v>300</v>
      </c>
    </row>
    <row r="75" spans="1:17" x14ac:dyDescent="0.25">
      <c r="A75" t="str">
        <f>IF(E75=0,"",1+MAX($A$2:A74))</f>
        <v/>
      </c>
      <c r="B75" s="25" t="s">
        <v>120</v>
      </c>
      <c r="C75" s="25" t="s">
        <v>43</v>
      </c>
      <c r="D75" s="25" t="s">
        <v>301</v>
      </c>
      <c r="E75" s="26"/>
      <c r="F75" s="32" t="s">
        <v>302</v>
      </c>
      <c r="G75" s="44" t="s">
        <v>301</v>
      </c>
      <c r="H75" s="65">
        <v>1</v>
      </c>
      <c r="I75" s="29"/>
      <c r="J75" s="64" t="s">
        <v>44</v>
      </c>
      <c r="K75" s="28">
        <v>1</v>
      </c>
      <c r="L75" s="29"/>
      <c r="N75" s="30">
        <v>25.68</v>
      </c>
      <c r="O75" s="30">
        <v>25.68</v>
      </c>
      <c r="P75" s="67" t="s">
        <v>303</v>
      </c>
      <c r="Q75" s="67" t="s">
        <v>304</v>
      </c>
    </row>
    <row r="76" spans="1:17" x14ac:dyDescent="0.25">
      <c r="A76" t="str">
        <f>IF(E76=0,"",1+MAX($A$2:A75))</f>
        <v/>
      </c>
      <c r="B76" s="25" t="s">
        <v>120</v>
      </c>
      <c r="C76" s="25" t="s">
        <v>43</v>
      </c>
      <c r="D76" s="25" t="s">
        <v>305</v>
      </c>
      <c r="E76" s="26"/>
      <c r="F76" s="32" t="s">
        <v>306</v>
      </c>
      <c r="G76" s="44" t="s">
        <v>305</v>
      </c>
      <c r="H76" s="65">
        <v>1</v>
      </c>
      <c r="I76" s="29"/>
      <c r="J76" s="64" t="s">
        <v>44</v>
      </c>
      <c r="K76" s="28">
        <v>1</v>
      </c>
      <c r="L76" s="29"/>
      <c r="N76" s="30">
        <v>22.79</v>
      </c>
      <c r="O76" s="30">
        <v>22.79</v>
      </c>
      <c r="P76" s="67" t="s">
        <v>307</v>
      </c>
      <c r="Q76" s="67" t="s">
        <v>308</v>
      </c>
    </row>
    <row r="77" spans="1:17" x14ac:dyDescent="0.25">
      <c r="A77" t="str">
        <f>IF(E77=0,"",1+MAX($A$2:A76))</f>
        <v/>
      </c>
      <c r="B77" s="25" t="s">
        <v>120</v>
      </c>
      <c r="C77" s="25" t="s">
        <v>43</v>
      </c>
      <c r="D77" s="25" t="s">
        <v>309</v>
      </c>
      <c r="E77" s="26"/>
      <c r="F77" s="32" t="s">
        <v>310</v>
      </c>
      <c r="G77" s="44" t="s">
        <v>309</v>
      </c>
      <c r="H77" s="65">
        <v>1</v>
      </c>
      <c r="I77" s="29"/>
      <c r="J77" s="64" t="s">
        <v>44</v>
      </c>
      <c r="K77" s="28">
        <v>1</v>
      </c>
      <c r="L77" s="29"/>
      <c r="N77" s="30">
        <v>30.38</v>
      </c>
      <c r="O77" s="30">
        <v>30.38</v>
      </c>
      <c r="P77" s="67" t="s">
        <v>311</v>
      </c>
      <c r="Q77" s="67" t="s">
        <v>312</v>
      </c>
    </row>
    <row r="78" spans="1:17" x14ac:dyDescent="0.25">
      <c r="A78" t="str">
        <f>IF(E78=0,"",1+MAX($A$2:A77))</f>
        <v/>
      </c>
      <c r="B78" s="25" t="s">
        <v>120</v>
      </c>
      <c r="C78" s="25" t="s">
        <v>43</v>
      </c>
      <c r="D78" s="25" t="s">
        <v>313</v>
      </c>
      <c r="E78" s="26"/>
      <c r="F78" s="32" t="s">
        <v>314</v>
      </c>
      <c r="G78" s="44" t="s">
        <v>313</v>
      </c>
      <c r="H78" s="65">
        <v>1</v>
      </c>
      <c r="I78" s="29"/>
      <c r="J78" s="64" t="s">
        <v>44</v>
      </c>
      <c r="K78" s="28">
        <v>1</v>
      </c>
      <c r="L78" s="29"/>
      <c r="N78" s="30">
        <v>10.28</v>
      </c>
      <c r="O78" s="30">
        <v>10.28</v>
      </c>
      <c r="P78" s="67" t="s">
        <v>315</v>
      </c>
      <c r="Q78" s="67" t="s">
        <v>316</v>
      </c>
    </row>
    <row r="79" spans="1:17" x14ac:dyDescent="0.25">
      <c r="A79" t="str">
        <f>IF(E79=0,"",1+MAX($A$2:A78))</f>
        <v/>
      </c>
      <c r="B79" s="25" t="s">
        <v>120</v>
      </c>
      <c r="C79" s="25" t="s">
        <v>43</v>
      </c>
      <c r="D79" s="25" t="s">
        <v>317</v>
      </c>
      <c r="E79" s="26"/>
      <c r="F79" s="32" t="s">
        <v>318</v>
      </c>
      <c r="G79" s="44" t="s">
        <v>317</v>
      </c>
      <c r="H79" s="65">
        <v>1</v>
      </c>
      <c r="I79" s="29"/>
      <c r="J79" s="64" t="s">
        <v>44</v>
      </c>
      <c r="K79" s="28">
        <v>1</v>
      </c>
      <c r="L79" s="29"/>
      <c r="N79" s="30">
        <v>411.72</v>
      </c>
      <c r="O79" s="30">
        <v>411.72</v>
      </c>
      <c r="P79" s="67" t="s">
        <v>319</v>
      </c>
      <c r="Q79" s="67" t="s">
        <v>320</v>
      </c>
    </row>
    <row r="80" spans="1:17" x14ac:dyDescent="0.25">
      <c r="A80" t="str">
        <f>IF(E80=0,"",1+MAX($A$2:A79))</f>
        <v/>
      </c>
      <c r="B80" s="25" t="s">
        <v>120</v>
      </c>
      <c r="C80" s="25" t="s">
        <v>43</v>
      </c>
      <c r="D80" s="25" t="s">
        <v>321</v>
      </c>
      <c r="E80" s="26"/>
      <c r="F80" s="32" t="s">
        <v>322</v>
      </c>
      <c r="G80" s="44" t="s">
        <v>321</v>
      </c>
      <c r="H80" s="65">
        <v>1</v>
      </c>
      <c r="I80" s="29"/>
      <c r="J80" s="64" t="s">
        <v>44</v>
      </c>
      <c r="K80" s="28">
        <v>1</v>
      </c>
      <c r="L80" s="29"/>
      <c r="N80" s="30">
        <v>12.14</v>
      </c>
      <c r="O80" s="30">
        <v>12.14</v>
      </c>
      <c r="P80" s="67" t="s">
        <v>323</v>
      </c>
      <c r="Q80" s="67" t="s">
        <v>324</v>
      </c>
    </row>
    <row r="81" spans="1:17" x14ac:dyDescent="0.25">
      <c r="A81" t="str">
        <f>IF(E81=0,"",1+MAX($A$2:A80))</f>
        <v/>
      </c>
      <c r="B81" s="25" t="s">
        <v>120</v>
      </c>
      <c r="C81" s="25" t="s">
        <v>43</v>
      </c>
      <c r="D81" s="25" t="s">
        <v>325</v>
      </c>
      <c r="E81" s="26"/>
      <c r="F81" s="32" t="s">
        <v>326</v>
      </c>
      <c r="G81" s="44" t="s">
        <v>325</v>
      </c>
      <c r="H81" s="65">
        <v>10</v>
      </c>
      <c r="I81" s="29"/>
      <c r="J81" s="64" t="s">
        <v>44</v>
      </c>
      <c r="K81" s="28">
        <v>1</v>
      </c>
      <c r="L81" s="29"/>
      <c r="N81" s="30">
        <v>18.71</v>
      </c>
      <c r="O81" s="30">
        <v>18.71</v>
      </c>
      <c r="P81" s="67" t="s">
        <v>327</v>
      </c>
      <c r="Q81" s="67" t="s">
        <v>328</v>
      </c>
    </row>
    <row r="82" spans="1:17" x14ac:dyDescent="0.25">
      <c r="A82" t="str">
        <f>IF(E82=0,"",1+MAX($A$2:A81))</f>
        <v/>
      </c>
      <c r="B82" s="25" t="s">
        <v>120</v>
      </c>
      <c r="C82" s="25" t="s">
        <v>43</v>
      </c>
      <c r="D82" s="25" t="s">
        <v>329</v>
      </c>
      <c r="E82" s="26"/>
      <c r="F82" s="32" t="s">
        <v>330</v>
      </c>
      <c r="G82" s="44" t="s">
        <v>329</v>
      </c>
      <c r="H82" s="65">
        <v>1</v>
      </c>
      <c r="I82" s="29"/>
      <c r="J82" s="64" t="s">
        <v>44</v>
      </c>
      <c r="K82" s="28">
        <v>1</v>
      </c>
      <c r="L82" s="29"/>
      <c r="N82" s="30">
        <v>7.79</v>
      </c>
      <c r="O82" s="30">
        <v>7.79</v>
      </c>
      <c r="P82" s="67" t="s">
        <v>331</v>
      </c>
      <c r="Q82" s="67" t="s">
        <v>332</v>
      </c>
    </row>
    <row r="83" spans="1:17" x14ac:dyDescent="0.25">
      <c r="A83" t="str">
        <f>IF(E83=0,"",1+MAX($A$2:A82))</f>
        <v/>
      </c>
      <c r="B83" s="25" t="s">
        <v>120</v>
      </c>
      <c r="C83" s="25" t="s">
        <v>43</v>
      </c>
      <c r="D83" s="25" t="s">
        <v>333</v>
      </c>
      <c r="E83" s="26"/>
      <c r="F83" s="32" t="s">
        <v>334</v>
      </c>
      <c r="G83" s="44" t="s">
        <v>333</v>
      </c>
      <c r="H83" s="65">
        <v>1</v>
      </c>
      <c r="I83" s="29"/>
      <c r="J83" s="64" t="s">
        <v>44</v>
      </c>
      <c r="K83" s="28">
        <v>1</v>
      </c>
      <c r="L83" s="29"/>
      <c r="N83" s="30">
        <v>6.2</v>
      </c>
      <c r="O83" s="30">
        <v>6.2</v>
      </c>
      <c r="P83" s="67" t="s">
        <v>335</v>
      </c>
      <c r="Q83" s="67" t="s">
        <v>336</v>
      </c>
    </row>
    <row r="84" spans="1:17" x14ac:dyDescent="0.25">
      <c r="A84" t="str">
        <f>IF(E84=0,"",1+MAX($A$2:A83))</f>
        <v/>
      </c>
      <c r="B84" s="25" t="s">
        <v>120</v>
      </c>
      <c r="C84" s="25" t="s">
        <v>43</v>
      </c>
      <c r="D84" s="25" t="s">
        <v>337</v>
      </c>
      <c r="E84" s="26"/>
      <c r="F84" s="32" t="s">
        <v>338</v>
      </c>
      <c r="G84" s="44" t="s">
        <v>337</v>
      </c>
      <c r="H84" s="65">
        <v>20</v>
      </c>
      <c r="I84" s="29"/>
      <c r="J84" s="64" t="s">
        <v>44</v>
      </c>
      <c r="K84" s="28">
        <v>1</v>
      </c>
      <c r="L84" s="29"/>
      <c r="N84" s="30">
        <v>96.47</v>
      </c>
      <c r="O84" s="30">
        <v>96.47</v>
      </c>
      <c r="P84" s="67" t="s">
        <v>339</v>
      </c>
      <c r="Q84" s="67" t="s">
        <v>340</v>
      </c>
    </row>
    <row r="85" spans="1:17" x14ac:dyDescent="0.25">
      <c r="A85" t="str">
        <f>IF(E85=0,"",1+MAX($A$2:A84))</f>
        <v/>
      </c>
      <c r="B85" s="25" t="s">
        <v>120</v>
      </c>
      <c r="C85" s="25" t="s">
        <v>43</v>
      </c>
      <c r="D85" s="25" t="s">
        <v>341</v>
      </c>
      <c r="E85" s="26"/>
      <c r="F85" s="32" t="s">
        <v>342</v>
      </c>
      <c r="G85" s="44" t="s">
        <v>341</v>
      </c>
      <c r="H85" s="65">
        <v>1</v>
      </c>
      <c r="I85" s="29"/>
      <c r="J85" s="64" t="s">
        <v>44</v>
      </c>
      <c r="K85" s="28">
        <v>1</v>
      </c>
      <c r="L85" s="29"/>
      <c r="N85" s="30">
        <v>22.98</v>
      </c>
      <c r="O85" s="30">
        <v>22.98</v>
      </c>
      <c r="P85" s="67" t="s">
        <v>343</v>
      </c>
      <c r="Q85" s="67" t="s">
        <v>344</v>
      </c>
    </row>
    <row r="86" spans="1:17" x14ac:dyDescent="0.25">
      <c r="A86" t="str">
        <f>IF(E86=0,"",1+MAX($A$2:A85))</f>
        <v/>
      </c>
      <c r="B86" s="25" t="s">
        <v>120</v>
      </c>
      <c r="C86" s="25" t="s">
        <v>43</v>
      </c>
      <c r="D86" s="25" t="s">
        <v>345</v>
      </c>
      <c r="E86" s="26"/>
      <c r="F86" s="32" t="s">
        <v>346</v>
      </c>
      <c r="G86" s="44" t="s">
        <v>345</v>
      </c>
      <c r="H86" s="65">
        <v>1</v>
      </c>
      <c r="I86" s="29"/>
      <c r="J86" s="64" t="s">
        <v>44</v>
      </c>
      <c r="K86" s="28">
        <v>1</v>
      </c>
      <c r="L86" s="29"/>
      <c r="N86" s="30">
        <v>27.06</v>
      </c>
      <c r="O86" s="30">
        <v>27.06</v>
      </c>
      <c r="P86" s="67" t="s">
        <v>347</v>
      </c>
      <c r="Q86" s="67" t="s">
        <v>348</v>
      </c>
    </row>
    <row r="87" spans="1:17" x14ac:dyDescent="0.25">
      <c r="A87" t="str">
        <f>IF(E87=0,"",1+MAX($A$2:A86))</f>
        <v/>
      </c>
      <c r="B87" s="25" t="s">
        <v>120</v>
      </c>
      <c r="C87" s="25" t="s">
        <v>43</v>
      </c>
      <c r="D87" s="25" t="s">
        <v>349</v>
      </c>
      <c r="E87" s="26"/>
      <c r="F87" s="32" t="s">
        <v>350</v>
      </c>
      <c r="G87" s="44" t="s">
        <v>349</v>
      </c>
      <c r="H87" s="65">
        <v>1</v>
      </c>
      <c r="I87" s="29"/>
      <c r="J87" s="64" t="s">
        <v>44</v>
      </c>
      <c r="K87" s="28">
        <v>1</v>
      </c>
      <c r="L87" s="29"/>
      <c r="N87" s="30">
        <v>0.34</v>
      </c>
      <c r="O87" s="30">
        <v>0.34</v>
      </c>
      <c r="P87" s="67" t="s">
        <v>351</v>
      </c>
      <c r="Q87" s="67" t="s">
        <v>352</v>
      </c>
    </row>
    <row r="88" spans="1:17" x14ac:dyDescent="0.25">
      <c r="A88" t="str">
        <f>IF(E88=0,"",1+MAX($A$2:A87))</f>
        <v/>
      </c>
      <c r="B88" s="25" t="s">
        <v>120</v>
      </c>
      <c r="C88" s="25" t="s">
        <v>43</v>
      </c>
      <c r="D88" s="25" t="s">
        <v>353</v>
      </c>
      <c r="E88" s="26"/>
      <c r="F88" s="32" t="s">
        <v>354</v>
      </c>
      <c r="G88" s="44" t="s">
        <v>353</v>
      </c>
      <c r="H88" s="65">
        <v>1</v>
      </c>
      <c r="I88" s="29"/>
      <c r="J88" s="64" t="s">
        <v>44</v>
      </c>
      <c r="K88" s="28">
        <v>1</v>
      </c>
      <c r="L88" s="29"/>
      <c r="N88" s="30">
        <v>51.84</v>
      </c>
      <c r="O88" s="30">
        <v>51.84</v>
      </c>
      <c r="P88" s="67" t="s">
        <v>355</v>
      </c>
      <c r="Q88" s="67" t="s">
        <v>356</v>
      </c>
    </row>
    <row r="89" spans="1:17" x14ac:dyDescent="0.25">
      <c r="A89" t="str">
        <f>IF(E89=0,"",1+MAX($A$2:A88))</f>
        <v/>
      </c>
      <c r="B89" s="25" t="s">
        <v>120</v>
      </c>
      <c r="C89" s="25" t="s">
        <v>43</v>
      </c>
      <c r="D89" s="25" t="s">
        <v>357</v>
      </c>
      <c r="E89" s="26"/>
      <c r="F89" s="32" t="s">
        <v>358</v>
      </c>
      <c r="G89" s="44" t="s">
        <v>357</v>
      </c>
      <c r="H89" s="65">
        <v>20</v>
      </c>
      <c r="I89" s="29"/>
      <c r="J89" s="64" t="s">
        <v>44</v>
      </c>
      <c r="K89" s="28">
        <v>1</v>
      </c>
      <c r="L89" s="29"/>
      <c r="N89" s="30">
        <v>105.08</v>
      </c>
      <c r="O89" s="30">
        <v>105.08</v>
      </c>
      <c r="P89" s="67" t="s">
        <v>359</v>
      </c>
      <c r="Q89" s="67" t="s">
        <v>360</v>
      </c>
    </row>
    <row r="90" spans="1:17" x14ac:dyDescent="0.25">
      <c r="A90" t="str">
        <f>IF(E90=0,"",1+MAX($A$2:A89))</f>
        <v/>
      </c>
      <c r="B90" s="25" t="s">
        <v>120</v>
      </c>
      <c r="C90" s="25" t="s">
        <v>43</v>
      </c>
      <c r="D90" s="25" t="s">
        <v>361</v>
      </c>
      <c r="E90" s="26"/>
      <c r="F90" s="32" t="s">
        <v>362</v>
      </c>
      <c r="G90" s="44" t="s">
        <v>361</v>
      </c>
      <c r="H90" s="65">
        <v>20</v>
      </c>
      <c r="I90" s="29"/>
      <c r="J90" s="64" t="s">
        <v>44</v>
      </c>
      <c r="K90" s="28">
        <v>1</v>
      </c>
      <c r="L90" s="29"/>
      <c r="N90" s="30">
        <v>8.2100000000000009</v>
      </c>
      <c r="O90" s="30">
        <v>8.2100000000000009</v>
      </c>
      <c r="P90" s="67" t="s">
        <v>363</v>
      </c>
      <c r="Q90" s="67" t="s">
        <v>364</v>
      </c>
    </row>
    <row r="91" spans="1:17" x14ac:dyDescent="0.25">
      <c r="A91" t="str">
        <f>IF(E91=0,"",1+MAX($A$2:A90))</f>
        <v/>
      </c>
      <c r="B91" s="25" t="s">
        <v>120</v>
      </c>
      <c r="C91" s="25" t="s">
        <v>43</v>
      </c>
      <c r="D91" s="25" t="s">
        <v>365</v>
      </c>
      <c r="E91" s="26"/>
      <c r="F91" s="32" t="s">
        <v>366</v>
      </c>
      <c r="G91" s="44" t="s">
        <v>365</v>
      </c>
      <c r="H91" s="65">
        <v>20</v>
      </c>
      <c r="I91" s="29"/>
      <c r="J91" s="64" t="s">
        <v>44</v>
      </c>
      <c r="K91" s="28">
        <v>1</v>
      </c>
      <c r="L91" s="29"/>
      <c r="N91" s="30">
        <v>24.62</v>
      </c>
      <c r="O91" s="30">
        <v>24.62</v>
      </c>
      <c r="P91" s="67" t="s">
        <v>367</v>
      </c>
      <c r="Q91" s="67" t="s">
        <v>368</v>
      </c>
    </row>
    <row r="92" spans="1:17" x14ac:dyDescent="0.25">
      <c r="A92" t="str">
        <f>IF(E92=0,"",1+MAX($A$2:A91))</f>
        <v/>
      </c>
      <c r="B92" s="25" t="s">
        <v>120</v>
      </c>
      <c r="C92" s="25" t="s">
        <v>43</v>
      </c>
      <c r="D92" s="25" t="s">
        <v>369</v>
      </c>
      <c r="E92" s="26"/>
      <c r="F92" s="32" t="s">
        <v>370</v>
      </c>
      <c r="G92" s="44" t="s">
        <v>369</v>
      </c>
      <c r="H92" s="65">
        <v>1</v>
      </c>
      <c r="I92" s="29"/>
      <c r="J92" s="64" t="s">
        <v>44</v>
      </c>
      <c r="K92" s="28">
        <v>1</v>
      </c>
      <c r="L92" s="29"/>
      <c r="N92" s="30">
        <v>105.59</v>
      </c>
      <c r="O92" s="30">
        <v>105.59</v>
      </c>
      <c r="P92" s="67" t="s">
        <v>371</v>
      </c>
      <c r="Q92" s="67" t="s">
        <v>372</v>
      </c>
    </row>
    <row r="93" spans="1:17" x14ac:dyDescent="0.25">
      <c r="A93" t="str">
        <f>IF(E93=0,"",1+MAX($A$2:A92))</f>
        <v/>
      </c>
      <c r="B93" s="25" t="s">
        <v>120</v>
      </c>
      <c r="C93" s="25" t="s">
        <v>43</v>
      </c>
      <c r="D93" s="25" t="s">
        <v>373</v>
      </c>
      <c r="E93" s="26"/>
      <c r="F93" s="32" t="s">
        <v>374</v>
      </c>
      <c r="G93" s="44" t="s">
        <v>373</v>
      </c>
      <c r="H93" s="65">
        <v>1</v>
      </c>
      <c r="I93" s="29"/>
      <c r="J93" s="64" t="s">
        <v>44</v>
      </c>
      <c r="K93" s="28">
        <v>1</v>
      </c>
      <c r="L93" s="29"/>
      <c r="N93" s="30">
        <v>16.75</v>
      </c>
      <c r="O93" s="30">
        <v>16.75</v>
      </c>
      <c r="P93" s="67" t="s">
        <v>375</v>
      </c>
      <c r="Q93" s="67" t="s">
        <v>376</v>
      </c>
    </row>
    <row r="94" spans="1:17" x14ac:dyDescent="0.25">
      <c r="A94" t="str">
        <f>IF(E94=0,"",1+MAX($A$2:A93))</f>
        <v/>
      </c>
      <c r="B94" s="25" t="s">
        <v>120</v>
      </c>
      <c r="C94" s="25" t="s">
        <v>43</v>
      </c>
      <c r="D94" s="25" t="s">
        <v>377</v>
      </c>
      <c r="E94" s="26"/>
      <c r="F94" s="32" t="s">
        <v>378</v>
      </c>
      <c r="G94" s="44" t="s">
        <v>377</v>
      </c>
      <c r="H94" s="65">
        <v>1</v>
      </c>
      <c r="I94" s="29"/>
      <c r="J94" s="64" t="s">
        <v>44</v>
      </c>
      <c r="K94" s="28">
        <v>1</v>
      </c>
      <c r="L94" s="29"/>
      <c r="N94" s="30">
        <v>6.71</v>
      </c>
      <c r="O94" s="30">
        <v>6.71</v>
      </c>
      <c r="P94" s="67" t="s">
        <v>379</v>
      </c>
      <c r="Q94" s="67" t="s">
        <v>380</v>
      </c>
    </row>
    <row r="95" spans="1:17" ht="15" customHeight="1" x14ac:dyDescent="0.25">
      <c r="A95" t="str">
        <f>IF(E95=0,"",1+MAX($A$2:A94))</f>
        <v/>
      </c>
      <c r="B95" s="25" t="s">
        <v>120</v>
      </c>
      <c r="C95" s="25" t="s">
        <v>43</v>
      </c>
      <c r="D95" s="25" t="s">
        <v>381</v>
      </c>
      <c r="E95" s="26"/>
      <c r="F95" s="32" t="s">
        <v>382</v>
      </c>
      <c r="G95" s="44" t="s">
        <v>381</v>
      </c>
      <c r="H95" s="65">
        <v>1</v>
      </c>
      <c r="I95" s="29"/>
      <c r="J95" s="64" t="s">
        <v>44</v>
      </c>
      <c r="K95" s="28">
        <v>1</v>
      </c>
      <c r="L95" s="29"/>
      <c r="N95" s="30">
        <v>313.02</v>
      </c>
      <c r="O95" s="30">
        <v>313.02</v>
      </c>
      <c r="P95" s="67" t="s">
        <v>383</v>
      </c>
      <c r="Q95" s="67" t="s">
        <v>384</v>
      </c>
    </row>
    <row r="96" spans="1:17" x14ac:dyDescent="0.25">
      <c r="A96" t="str">
        <f>IF(E96=0,"",1+MAX($A$2:A95))</f>
        <v/>
      </c>
      <c r="B96" s="25" t="s">
        <v>120</v>
      </c>
      <c r="C96" s="25" t="s">
        <v>43</v>
      </c>
      <c r="D96" s="25" t="s">
        <v>385</v>
      </c>
      <c r="E96" s="26"/>
      <c r="F96" s="32" t="s">
        <v>386</v>
      </c>
      <c r="G96" s="44" t="s">
        <v>385</v>
      </c>
      <c r="H96" s="65">
        <v>1</v>
      </c>
      <c r="I96" s="29"/>
      <c r="J96" s="64" t="s">
        <v>44</v>
      </c>
      <c r="K96" s="28">
        <v>1</v>
      </c>
      <c r="L96" s="29"/>
      <c r="N96" s="30">
        <v>2.2599999999999998</v>
      </c>
      <c r="O96" s="30">
        <v>2.2599999999999998</v>
      </c>
      <c r="P96" s="67" t="s">
        <v>387</v>
      </c>
      <c r="Q96" s="67" t="s">
        <v>388</v>
      </c>
    </row>
    <row r="97" spans="1:17" x14ac:dyDescent="0.25">
      <c r="A97" t="str">
        <f>IF(E97=0,"",1+MAX($A$2:A96))</f>
        <v/>
      </c>
      <c r="B97" s="25" t="s">
        <v>120</v>
      </c>
      <c r="C97" s="25" t="s">
        <v>43</v>
      </c>
      <c r="D97" s="25" t="s">
        <v>389</v>
      </c>
      <c r="E97" s="26"/>
      <c r="F97" s="32" t="s">
        <v>390</v>
      </c>
      <c r="G97" s="44" t="s">
        <v>389</v>
      </c>
      <c r="H97" s="65">
        <v>1</v>
      </c>
      <c r="I97" s="29"/>
      <c r="J97" s="64" t="s">
        <v>44</v>
      </c>
      <c r="K97" s="28">
        <v>1</v>
      </c>
      <c r="L97" s="29"/>
      <c r="N97" s="30">
        <v>21.73</v>
      </c>
      <c r="O97" s="30">
        <v>21.73</v>
      </c>
      <c r="P97" s="67" t="s">
        <v>391</v>
      </c>
      <c r="Q97" s="67" t="s">
        <v>392</v>
      </c>
    </row>
    <row r="98" spans="1:17" x14ac:dyDescent="0.25">
      <c r="A98" t="str">
        <f>IF(E98=0,"",1+MAX($A$2:A97))</f>
        <v/>
      </c>
      <c r="B98" s="25" t="s">
        <v>120</v>
      </c>
      <c r="C98" s="25" t="s">
        <v>43</v>
      </c>
      <c r="D98" s="25" t="s">
        <v>393</v>
      </c>
      <c r="E98" s="26"/>
      <c r="F98" s="32" t="s">
        <v>394</v>
      </c>
      <c r="G98" s="44" t="s">
        <v>393</v>
      </c>
      <c r="H98" s="65">
        <v>4</v>
      </c>
      <c r="I98" s="29"/>
      <c r="J98" s="64" t="s">
        <v>44</v>
      </c>
      <c r="K98" s="28">
        <v>1</v>
      </c>
      <c r="L98" s="29"/>
      <c r="N98" s="30">
        <v>1.78</v>
      </c>
      <c r="O98" s="30">
        <v>1.78</v>
      </c>
      <c r="P98" s="67" t="s">
        <v>395</v>
      </c>
      <c r="Q98" s="67" t="s">
        <v>396</v>
      </c>
    </row>
    <row r="99" spans="1:17" x14ac:dyDescent="0.25">
      <c r="A99" t="str">
        <f>IF(E99=0,"",1+MAX($A$2:A98))</f>
        <v/>
      </c>
      <c r="B99" s="25" t="s">
        <v>120</v>
      </c>
      <c r="C99" s="25" t="s">
        <v>43</v>
      </c>
      <c r="D99" s="25" t="s">
        <v>397</v>
      </c>
      <c r="E99" s="26"/>
      <c r="F99" s="32" t="s">
        <v>398</v>
      </c>
      <c r="G99" s="44" t="s">
        <v>397</v>
      </c>
      <c r="H99" s="65">
        <v>1</v>
      </c>
      <c r="I99" s="29"/>
      <c r="J99" s="64" t="s">
        <v>44</v>
      </c>
      <c r="K99" s="28">
        <v>1</v>
      </c>
      <c r="L99" s="29"/>
      <c r="N99" s="30">
        <v>72.13</v>
      </c>
      <c r="O99" s="30">
        <v>72.13</v>
      </c>
      <c r="P99" s="67" t="s">
        <v>399</v>
      </c>
      <c r="Q99" s="67" t="s">
        <v>400</v>
      </c>
    </row>
    <row r="100" spans="1:17" x14ac:dyDescent="0.25">
      <c r="A100" t="str">
        <f>IF(E100=0,"",1+MAX($A$2:A99))</f>
        <v/>
      </c>
      <c r="B100" s="25" t="s">
        <v>120</v>
      </c>
      <c r="C100" s="25" t="s">
        <v>43</v>
      </c>
      <c r="D100" s="25" t="s">
        <v>401</v>
      </c>
      <c r="E100" s="26"/>
      <c r="F100" s="32" t="s">
        <v>402</v>
      </c>
      <c r="G100" s="44" t="s">
        <v>401</v>
      </c>
      <c r="H100" s="65">
        <v>1</v>
      </c>
      <c r="I100" s="29"/>
      <c r="J100" s="64" t="s">
        <v>44</v>
      </c>
      <c r="K100" s="28">
        <v>1</v>
      </c>
      <c r="L100" s="29"/>
      <c r="N100" s="30">
        <v>12.18</v>
      </c>
      <c r="O100" s="30">
        <v>12.18</v>
      </c>
      <c r="P100" s="67" t="s">
        <v>403</v>
      </c>
      <c r="Q100" s="67" t="s">
        <v>404</v>
      </c>
    </row>
    <row r="101" spans="1:17" x14ac:dyDescent="0.25">
      <c r="A101" t="str">
        <f>IF(E101=0,"",1+MAX($A$2:A100))</f>
        <v/>
      </c>
      <c r="B101" s="25" t="s">
        <v>120</v>
      </c>
      <c r="C101" s="25" t="s">
        <v>43</v>
      </c>
      <c r="D101" s="25" t="s">
        <v>405</v>
      </c>
      <c r="E101" s="26"/>
      <c r="F101" s="32" t="s">
        <v>406</v>
      </c>
      <c r="G101" s="44" t="s">
        <v>405</v>
      </c>
      <c r="H101" s="65">
        <v>1</v>
      </c>
      <c r="I101" s="29"/>
      <c r="J101" s="64" t="s">
        <v>44</v>
      </c>
      <c r="K101" s="28">
        <v>1</v>
      </c>
      <c r="L101" s="29"/>
      <c r="N101" s="30">
        <v>32.29</v>
      </c>
      <c r="O101" s="30">
        <v>32.29</v>
      </c>
      <c r="P101" s="67" t="s">
        <v>407</v>
      </c>
      <c r="Q101" s="67" t="s">
        <v>408</v>
      </c>
    </row>
    <row r="102" spans="1:17" x14ac:dyDescent="0.25">
      <c r="A102" t="str">
        <f>IF(E102=0,"",1+MAX($A$2:A101))</f>
        <v/>
      </c>
      <c r="B102" s="25" t="s">
        <v>120</v>
      </c>
      <c r="C102" s="25" t="s">
        <v>43</v>
      </c>
      <c r="D102" s="25" t="s">
        <v>409</v>
      </c>
      <c r="E102" s="26"/>
      <c r="F102" s="27" t="s">
        <v>410</v>
      </c>
      <c r="G102" s="44" t="s">
        <v>409</v>
      </c>
      <c r="H102" s="65">
        <v>1</v>
      </c>
      <c r="I102" s="29"/>
      <c r="J102" s="64" t="s">
        <v>44</v>
      </c>
      <c r="K102" s="28">
        <v>1</v>
      </c>
      <c r="L102" s="29"/>
      <c r="N102" s="30">
        <v>56.35</v>
      </c>
      <c r="O102" s="30">
        <v>56.35</v>
      </c>
      <c r="P102" s="67" t="s">
        <v>411</v>
      </c>
      <c r="Q102" s="67" t="s">
        <v>412</v>
      </c>
    </row>
    <row r="103" spans="1:17" x14ac:dyDescent="0.25">
      <c r="A103" t="str">
        <f>IF(E103=0,"",1+MAX($A$2:A102))</f>
        <v/>
      </c>
      <c r="B103" s="25" t="s">
        <v>120</v>
      </c>
      <c r="C103" s="25" t="s">
        <v>43</v>
      </c>
      <c r="D103" s="25" t="s">
        <v>413</v>
      </c>
      <c r="E103" s="26"/>
      <c r="F103" s="32" t="s">
        <v>414</v>
      </c>
      <c r="G103" s="44" t="s">
        <v>413</v>
      </c>
      <c r="H103" s="65">
        <v>1</v>
      </c>
      <c r="I103" s="29"/>
      <c r="J103" s="64" t="s">
        <v>44</v>
      </c>
      <c r="K103" s="28">
        <v>1</v>
      </c>
      <c r="L103" s="29"/>
      <c r="N103" s="30">
        <v>13.67</v>
      </c>
      <c r="O103" s="30">
        <v>13.67</v>
      </c>
      <c r="P103" s="67" t="s">
        <v>415</v>
      </c>
      <c r="Q103" s="67" t="s">
        <v>416</v>
      </c>
    </row>
    <row r="104" spans="1:17" x14ac:dyDescent="0.25">
      <c r="A104" t="str">
        <f>IF(E104=0,"",1+MAX($A$2:A103))</f>
        <v/>
      </c>
      <c r="B104" s="25" t="s">
        <v>120</v>
      </c>
      <c r="C104" s="25" t="s">
        <v>43</v>
      </c>
      <c r="D104" s="25" t="s">
        <v>417</v>
      </c>
      <c r="E104" s="26"/>
      <c r="F104" s="32" t="s">
        <v>418</v>
      </c>
      <c r="G104" s="44" t="s">
        <v>417</v>
      </c>
      <c r="H104" s="65">
        <v>1</v>
      </c>
      <c r="I104" s="29"/>
      <c r="J104" s="64" t="s">
        <v>44</v>
      </c>
      <c r="K104" s="28">
        <v>1</v>
      </c>
      <c r="L104" s="29"/>
      <c r="N104" s="30">
        <v>46.72</v>
      </c>
      <c r="O104" s="30">
        <v>46.72</v>
      </c>
      <c r="P104" s="67" t="s">
        <v>419</v>
      </c>
      <c r="Q104" s="67" t="s">
        <v>420</v>
      </c>
    </row>
    <row r="105" spans="1:17" x14ac:dyDescent="0.25">
      <c r="A105" t="str">
        <f>IF(E105=0,"",1+MAX($A$2:A104))</f>
        <v/>
      </c>
      <c r="B105" s="25" t="s">
        <v>120</v>
      </c>
      <c r="C105" s="25" t="s">
        <v>43</v>
      </c>
      <c r="D105" s="25" t="s">
        <v>421</v>
      </c>
      <c r="E105" s="26"/>
      <c r="F105" s="32" t="s">
        <v>422</v>
      </c>
      <c r="G105" s="44" t="s">
        <v>421</v>
      </c>
      <c r="H105" s="65">
        <v>1</v>
      </c>
      <c r="I105" s="29"/>
      <c r="J105" s="64" t="s">
        <v>44</v>
      </c>
      <c r="K105" s="28">
        <v>1</v>
      </c>
      <c r="L105" s="29"/>
      <c r="N105" s="30">
        <v>17.649999999999999</v>
      </c>
      <c r="O105" s="30">
        <v>17.649999999999999</v>
      </c>
      <c r="P105" s="67" t="s">
        <v>423</v>
      </c>
      <c r="Q105" s="67" t="s">
        <v>424</v>
      </c>
    </row>
    <row r="106" spans="1:17" x14ac:dyDescent="0.25">
      <c r="A106" t="str">
        <f>IF(E106=0,"",1+MAX($A$2:A105))</f>
        <v/>
      </c>
      <c r="B106" s="25" t="s">
        <v>120</v>
      </c>
      <c r="C106" s="25" t="s">
        <v>43</v>
      </c>
      <c r="D106" s="25" t="s">
        <v>425</v>
      </c>
      <c r="E106" s="26"/>
      <c r="F106" s="32" t="s">
        <v>426</v>
      </c>
      <c r="G106" s="44" t="s">
        <v>425</v>
      </c>
      <c r="H106" s="65">
        <v>1</v>
      </c>
      <c r="I106" s="29"/>
      <c r="J106" s="64" t="s">
        <v>44</v>
      </c>
      <c r="K106" s="28">
        <v>1</v>
      </c>
      <c r="L106" s="29"/>
      <c r="N106" s="30">
        <v>5.38</v>
      </c>
      <c r="O106" s="30">
        <v>5.38</v>
      </c>
      <c r="P106" s="67" t="s">
        <v>427</v>
      </c>
      <c r="Q106" s="67" t="s">
        <v>428</v>
      </c>
    </row>
    <row r="107" spans="1:17" x14ac:dyDescent="0.25">
      <c r="A107" t="str">
        <f>IF(E107=0,"",1+MAX($A$2:A106))</f>
        <v/>
      </c>
      <c r="B107" s="25" t="s">
        <v>120</v>
      </c>
      <c r="C107" s="25" t="s">
        <v>43</v>
      </c>
      <c r="D107" s="25" t="s">
        <v>429</v>
      </c>
      <c r="E107" s="26"/>
      <c r="F107" s="32" t="s">
        <v>430</v>
      </c>
      <c r="G107" s="44" t="s">
        <v>429</v>
      </c>
      <c r="H107" s="65">
        <v>1</v>
      </c>
      <c r="I107" s="29"/>
      <c r="J107" s="64" t="s">
        <v>44</v>
      </c>
      <c r="K107" s="28">
        <v>1</v>
      </c>
      <c r="L107" s="29"/>
      <c r="N107" s="30">
        <v>35.590000000000003</v>
      </c>
      <c r="O107" s="30">
        <v>35.590000000000003</v>
      </c>
      <c r="P107" s="67" t="s">
        <v>431</v>
      </c>
      <c r="Q107" s="67" t="s">
        <v>432</v>
      </c>
    </row>
    <row r="108" spans="1:17" x14ac:dyDescent="0.25">
      <c r="A108" t="str">
        <f>IF(E108=0,"",1+MAX($A$2:A107))</f>
        <v/>
      </c>
      <c r="B108" s="25" t="s">
        <v>120</v>
      </c>
      <c r="C108" s="25" t="s">
        <v>43</v>
      </c>
      <c r="D108" s="25" t="s">
        <v>433</v>
      </c>
      <c r="E108" s="26"/>
      <c r="F108" s="32" t="s">
        <v>434</v>
      </c>
      <c r="G108" s="44" t="s">
        <v>433</v>
      </c>
      <c r="H108" s="65">
        <v>1</v>
      </c>
      <c r="I108" s="29"/>
      <c r="J108" s="64" t="s">
        <v>44</v>
      </c>
      <c r="K108" s="28">
        <v>1</v>
      </c>
      <c r="L108" s="29"/>
      <c r="N108" s="30">
        <v>35.799999999999997</v>
      </c>
      <c r="O108" s="30">
        <v>35.799999999999997</v>
      </c>
      <c r="P108" s="67" t="s">
        <v>435</v>
      </c>
      <c r="Q108" s="67" t="s">
        <v>436</v>
      </c>
    </row>
    <row r="109" spans="1:17" x14ac:dyDescent="0.25">
      <c r="A109" t="str">
        <f>IF(E109=0,"",1+MAX($A$2:A108))</f>
        <v/>
      </c>
      <c r="B109" s="25" t="s">
        <v>120</v>
      </c>
      <c r="C109" s="25" t="s">
        <v>43</v>
      </c>
      <c r="D109" s="25" t="s">
        <v>437</v>
      </c>
      <c r="E109" s="26"/>
      <c r="F109" s="32" t="s">
        <v>438</v>
      </c>
      <c r="G109" s="44" t="s">
        <v>437</v>
      </c>
      <c r="H109" s="65">
        <v>1</v>
      </c>
      <c r="I109" s="29"/>
      <c r="J109" s="64" t="s">
        <v>44</v>
      </c>
      <c r="K109" s="28">
        <v>1</v>
      </c>
      <c r="L109" s="29"/>
      <c r="N109" s="30">
        <v>22.97</v>
      </c>
      <c r="O109" s="30">
        <v>22.97</v>
      </c>
      <c r="P109" s="67" t="s">
        <v>439</v>
      </c>
      <c r="Q109" s="67" t="s">
        <v>440</v>
      </c>
    </row>
    <row r="110" spans="1:17" x14ac:dyDescent="0.25">
      <c r="A110" t="str">
        <f>IF(E110=0,"",1+MAX($A$2:A109))</f>
        <v/>
      </c>
      <c r="B110" s="25" t="s">
        <v>120</v>
      </c>
      <c r="C110" s="25" t="s">
        <v>43</v>
      </c>
      <c r="D110" s="25" t="s">
        <v>441</v>
      </c>
      <c r="E110" s="26"/>
      <c r="F110" s="32" t="s">
        <v>442</v>
      </c>
      <c r="G110" s="44" t="s">
        <v>441</v>
      </c>
      <c r="H110" s="65">
        <v>1</v>
      </c>
      <c r="I110" s="29"/>
      <c r="J110" s="64" t="s">
        <v>44</v>
      </c>
      <c r="K110" s="28">
        <v>1</v>
      </c>
      <c r="L110" s="29"/>
      <c r="N110" s="30">
        <v>23.23</v>
      </c>
      <c r="O110" s="30">
        <v>23.23</v>
      </c>
      <c r="P110" s="67" t="s">
        <v>443</v>
      </c>
      <c r="Q110" s="67" t="s">
        <v>444</v>
      </c>
    </row>
    <row r="111" spans="1:17" x14ac:dyDescent="0.25">
      <c r="A111" t="str">
        <f>IF(E111=0,"",1+MAX($A$2:A110))</f>
        <v/>
      </c>
      <c r="B111" s="25" t="s">
        <v>120</v>
      </c>
      <c r="C111" s="25" t="s">
        <v>43</v>
      </c>
      <c r="D111" s="25" t="s">
        <v>445</v>
      </c>
      <c r="E111" s="26"/>
      <c r="F111" s="32" t="s">
        <v>446</v>
      </c>
      <c r="G111" s="44" t="s">
        <v>445</v>
      </c>
      <c r="H111" s="65">
        <v>1</v>
      </c>
      <c r="I111" s="29"/>
      <c r="J111" s="64" t="s">
        <v>44</v>
      </c>
      <c r="K111" s="28">
        <v>1</v>
      </c>
      <c r="L111" s="29"/>
      <c r="N111" s="30">
        <v>5.94</v>
      </c>
      <c r="O111" s="30">
        <v>5.94</v>
      </c>
      <c r="P111" s="67" t="s">
        <v>447</v>
      </c>
      <c r="Q111" s="67" t="s">
        <v>448</v>
      </c>
    </row>
    <row r="112" spans="1:17" x14ac:dyDescent="0.25">
      <c r="A112" t="str">
        <f>IF(E112=0,"",1+MAX($A$2:A111))</f>
        <v/>
      </c>
      <c r="B112" s="25" t="s">
        <v>120</v>
      </c>
      <c r="C112" s="25" t="s">
        <v>43</v>
      </c>
      <c r="D112" s="25" t="s">
        <v>449</v>
      </c>
      <c r="E112" s="26"/>
      <c r="F112" s="32" t="s">
        <v>450</v>
      </c>
      <c r="G112" s="44" t="s">
        <v>449</v>
      </c>
      <c r="H112" s="65">
        <v>1</v>
      </c>
      <c r="I112" s="29"/>
      <c r="J112" s="64" t="s">
        <v>44</v>
      </c>
      <c r="K112" s="28">
        <v>1</v>
      </c>
      <c r="L112" s="29"/>
      <c r="N112" s="30">
        <v>177.78</v>
      </c>
      <c r="O112" s="30">
        <v>177.78</v>
      </c>
      <c r="P112" s="67" t="s">
        <v>451</v>
      </c>
      <c r="Q112" s="67" t="s">
        <v>452</v>
      </c>
    </row>
    <row r="113" spans="1:17" x14ac:dyDescent="0.25">
      <c r="A113" t="str">
        <f>IF(E113=0,"",1+MAX($A$2:A112))</f>
        <v/>
      </c>
      <c r="B113" s="25" t="s">
        <v>120</v>
      </c>
      <c r="C113" s="25" t="s">
        <v>43</v>
      </c>
      <c r="D113" s="25" t="s">
        <v>453</v>
      </c>
      <c r="E113" s="26"/>
      <c r="F113" s="32" t="s">
        <v>454</v>
      </c>
      <c r="G113" s="44" t="s">
        <v>453</v>
      </c>
      <c r="H113" s="65">
        <v>1</v>
      </c>
      <c r="I113" s="29"/>
      <c r="J113" s="64" t="s">
        <v>44</v>
      </c>
      <c r="K113" s="28">
        <v>1</v>
      </c>
      <c r="L113" s="29"/>
      <c r="N113" s="30">
        <v>7.64</v>
      </c>
      <c r="O113" s="30">
        <v>7.64</v>
      </c>
      <c r="P113" s="67" t="s">
        <v>455</v>
      </c>
      <c r="Q113" s="67" t="s">
        <v>456</v>
      </c>
    </row>
    <row r="114" spans="1:17" x14ac:dyDescent="0.25">
      <c r="A114" t="str">
        <f>IF(E114=0,"",1+MAX($A$2:A113))</f>
        <v/>
      </c>
      <c r="B114" s="25" t="s">
        <v>120</v>
      </c>
      <c r="C114" s="25" t="s">
        <v>43</v>
      </c>
      <c r="D114" s="25" t="s">
        <v>457</v>
      </c>
      <c r="E114" s="26"/>
      <c r="F114" s="32" t="s">
        <v>458</v>
      </c>
      <c r="G114" s="44" t="s">
        <v>457</v>
      </c>
      <c r="H114" s="65">
        <v>1</v>
      </c>
      <c r="I114" s="29"/>
      <c r="J114" s="64" t="s">
        <v>44</v>
      </c>
      <c r="K114" s="28">
        <v>1</v>
      </c>
      <c r="L114" s="29"/>
      <c r="N114" s="30">
        <v>6.66</v>
      </c>
      <c r="O114" s="30">
        <v>6.66</v>
      </c>
      <c r="P114" s="67" t="s">
        <v>459</v>
      </c>
      <c r="Q114" s="67" t="s">
        <v>460</v>
      </c>
    </row>
    <row r="115" spans="1:17" x14ac:dyDescent="0.25">
      <c r="A115" t="str">
        <f>IF(E115=0,"",1+MAX($A$2:A114))</f>
        <v/>
      </c>
      <c r="B115" s="25" t="s">
        <v>120</v>
      </c>
      <c r="C115" s="25" t="s">
        <v>43</v>
      </c>
      <c r="D115" s="25" t="s">
        <v>461</v>
      </c>
      <c r="E115" s="26"/>
      <c r="F115" s="32" t="s">
        <v>462</v>
      </c>
      <c r="G115" s="44" t="s">
        <v>461</v>
      </c>
      <c r="H115" s="65">
        <v>1</v>
      </c>
      <c r="I115" s="29"/>
      <c r="J115" s="64" t="s">
        <v>44</v>
      </c>
      <c r="K115" s="28">
        <v>1</v>
      </c>
      <c r="L115" s="29"/>
      <c r="N115" s="30">
        <v>52.18</v>
      </c>
      <c r="O115" s="30">
        <v>52.18</v>
      </c>
      <c r="P115" s="67" t="s">
        <v>463</v>
      </c>
      <c r="Q115" s="67" t="s">
        <v>464</v>
      </c>
    </row>
    <row r="116" spans="1:17" x14ac:dyDescent="0.25">
      <c r="A116" t="str">
        <f>IF(E116=0,"",1+MAX($A$2:A115))</f>
        <v/>
      </c>
      <c r="B116" s="25" t="s">
        <v>120</v>
      </c>
      <c r="C116" s="25" t="s">
        <v>43</v>
      </c>
      <c r="D116" s="25" t="s">
        <v>465</v>
      </c>
      <c r="E116" s="26"/>
      <c r="F116" s="32" t="s">
        <v>466</v>
      </c>
      <c r="G116" s="44" t="s">
        <v>465</v>
      </c>
      <c r="H116" s="65">
        <v>1</v>
      </c>
      <c r="I116" s="29"/>
      <c r="J116" s="64" t="s">
        <v>44</v>
      </c>
      <c r="K116" s="28">
        <v>1</v>
      </c>
      <c r="L116" s="29"/>
      <c r="N116" s="30">
        <v>52.18</v>
      </c>
      <c r="O116" s="30">
        <v>52.18</v>
      </c>
      <c r="P116" s="67" t="s">
        <v>467</v>
      </c>
      <c r="Q116" s="67" t="s">
        <v>468</v>
      </c>
    </row>
    <row r="117" spans="1:17" x14ac:dyDescent="0.25">
      <c r="A117" t="str">
        <f>IF(E117=0,"",1+MAX($A$2:A116))</f>
        <v/>
      </c>
      <c r="B117" s="25" t="s">
        <v>120</v>
      </c>
      <c r="C117" s="25" t="s">
        <v>43</v>
      </c>
      <c r="D117" s="25" t="s">
        <v>469</v>
      </c>
      <c r="E117" s="26"/>
      <c r="F117" s="32" t="s">
        <v>470</v>
      </c>
      <c r="G117" s="44" t="s">
        <v>469</v>
      </c>
      <c r="H117" s="65">
        <v>1</v>
      </c>
      <c r="I117" s="29"/>
      <c r="J117" s="64" t="s">
        <v>44</v>
      </c>
      <c r="K117" s="28">
        <v>1</v>
      </c>
      <c r="L117" s="29"/>
      <c r="N117" s="30">
        <v>52.18</v>
      </c>
      <c r="O117" s="30">
        <v>52.18</v>
      </c>
      <c r="P117" s="67" t="s">
        <v>471</v>
      </c>
      <c r="Q117" s="67" t="s">
        <v>472</v>
      </c>
    </row>
    <row r="118" spans="1:17" x14ac:dyDescent="0.25">
      <c r="A118" t="str">
        <f>IF(E118=0,"",1+MAX($A$2:A117))</f>
        <v/>
      </c>
      <c r="B118" s="25" t="s">
        <v>120</v>
      </c>
      <c r="C118" s="25" t="s">
        <v>43</v>
      </c>
      <c r="D118" s="25" t="s">
        <v>473</v>
      </c>
      <c r="E118" s="26"/>
      <c r="F118" s="32" t="s">
        <v>474</v>
      </c>
      <c r="G118" s="44" t="s">
        <v>473</v>
      </c>
      <c r="H118" s="65">
        <v>1</v>
      </c>
      <c r="I118" s="29"/>
      <c r="J118" s="64" t="s">
        <v>44</v>
      </c>
      <c r="K118" s="28">
        <v>1</v>
      </c>
      <c r="L118" s="29"/>
      <c r="N118" s="30">
        <v>52.18</v>
      </c>
      <c r="O118" s="30">
        <v>52.18</v>
      </c>
      <c r="P118" s="67" t="s">
        <v>475</v>
      </c>
      <c r="Q118" s="67" t="s">
        <v>476</v>
      </c>
    </row>
    <row r="119" spans="1:17" x14ac:dyDescent="0.25">
      <c r="A119" t="str">
        <f>IF(E119=0,"",1+MAX($A$2:A118))</f>
        <v/>
      </c>
      <c r="B119" s="25" t="s">
        <v>120</v>
      </c>
      <c r="C119" s="25" t="s">
        <v>43</v>
      </c>
      <c r="D119" s="25" t="s">
        <v>477</v>
      </c>
      <c r="E119" s="26"/>
      <c r="F119" s="32" t="s">
        <v>478</v>
      </c>
      <c r="G119" s="44" t="s">
        <v>477</v>
      </c>
      <c r="H119" s="65">
        <v>5</v>
      </c>
      <c r="I119" s="29"/>
      <c r="J119" s="64" t="s">
        <v>44</v>
      </c>
      <c r="K119" s="28">
        <v>1</v>
      </c>
      <c r="L119" s="29"/>
      <c r="N119" s="30">
        <v>29.7</v>
      </c>
      <c r="O119" s="30">
        <v>29.7</v>
      </c>
      <c r="P119" s="67" t="s">
        <v>479</v>
      </c>
      <c r="Q119" s="67" t="s">
        <v>480</v>
      </c>
    </row>
    <row r="120" spans="1:17" x14ac:dyDescent="0.25">
      <c r="A120" t="str">
        <f>IF(E120=0,"",1+MAX($A$2:A119))</f>
        <v/>
      </c>
      <c r="B120" s="25" t="s">
        <v>120</v>
      </c>
      <c r="C120" s="25" t="s">
        <v>43</v>
      </c>
      <c r="D120" s="25" t="s">
        <v>481</v>
      </c>
      <c r="E120" s="26"/>
      <c r="F120" s="32" t="s">
        <v>482</v>
      </c>
      <c r="G120" s="44" t="s">
        <v>481</v>
      </c>
      <c r="H120" s="65">
        <v>1</v>
      </c>
      <c r="I120" s="29"/>
      <c r="J120" s="64" t="s">
        <v>44</v>
      </c>
      <c r="K120" s="28">
        <v>1</v>
      </c>
      <c r="L120" s="29"/>
      <c r="N120" s="30">
        <v>8.99</v>
      </c>
      <c r="O120" s="30">
        <v>8.99</v>
      </c>
      <c r="P120" s="67" t="s">
        <v>483</v>
      </c>
      <c r="Q120" s="67" t="s">
        <v>484</v>
      </c>
    </row>
    <row r="121" spans="1:17" x14ac:dyDescent="0.25">
      <c r="A121" t="str">
        <f>IF(E121=0,"",1+MAX($A$2:A120))</f>
        <v/>
      </c>
      <c r="B121" s="25" t="s">
        <v>120</v>
      </c>
      <c r="C121" s="25" t="s">
        <v>43</v>
      </c>
      <c r="D121" s="25" t="s">
        <v>485</v>
      </c>
      <c r="E121" s="26"/>
      <c r="F121" s="32" t="s">
        <v>486</v>
      </c>
      <c r="G121" s="44" t="s">
        <v>485</v>
      </c>
      <c r="H121" s="65">
        <v>1</v>
      </c>
      <c r="I121" s="29"/>
      <c r="J121" s="64" t="s">
        <v>44</v>
      </c>
      <c r="K121" s="28">
        <v>1</v>
      </c>
      <c r="L121" s="29"/>
      <c r="N121" s="30">
        <v>9.35</v>
      </c>
      <c r="O121" s="30">
        <v>9.35</v>
      </c>
      <c r="P121" s="67" t="s">
        <v>487</v>
      </c>
      <c r="Q121" s="67" t="s">
        <v>488</v>
      </c>
    </row>
    <row r="122" spans="1:17" x14ac:dyDescent="0.25">
      <c r="A122" t="str">
        <f>IF(E122=0,"",1+MAX($A$2:A121))</f>
        <v/>
      </c>
      <c r="B122" s="25" t="s">
        <v>120</v>
      </c>
      <c r="C122" s="25" t="s">
        <v>43</v>
      </c>
      <c r="D122" s="25" t="s">
        <v>489</v>
      </c>
      <c r="E122" s="26"/>
      <c r="F122" s="32" t="s">
        <v>490</v>
      </c>
      <c r="G122" s="44" t="s">
        <v>489</v>
      </c>
      <c r="H122" s="65">
        <v>1</v>
      </c>
      <c r="I122" s="29"/>
      <c r="J122" s="64" t="s">
        <v>44</v>
      </c>
      <c r="K122" s="28">
        <v>1</v>
      </c>
      <c r="L122" s="29"/>
      <c r="N122" s="30">
        <v>15.48</v>
      </c>
      <c r="O122" s="30">
        <v>15.48</v>
      </c>
      <c r="P122" s="67" t="s">
        <v>491</v>
      </c>
      <c r="Q122" s="67" t="s">
        <v>492</v>
      </c>
    </row>
    <row r="123" spans="1:17" x14ac:dyDescent="0.25">
      <c r="A123" t="str">
        <f>IF(E123=0,"",1+MAX($A$2:A122))</f>
        <v/>
      </c>
      <c r="B123" s="25" t="s">
        <v>120</v>
      </c>
      <c r="C123" s="25" t="s">
        <v>43</v>
      </c>
      <c r="D123" s="25" t="s">
        <v>493</v>
      </c>
      <c r="E123" s="26"/>
      <c r="F123" s="32" t="s">
        <v>494</v>
      </c>
      <c r="G123" s="44" t="s">
        <v>493</v>
      </c>
      <c r="H123" s="65">
        <v>5</v>
      </c>
      <c r="I123" s="29"/>
      <c r="J123" s="64" t="s">
        <v>44</v>
      </c>
      <c r="K123" s="28">
        <v>1</v>
      </c>
      <c r="L123" s="29"/>
      <c r="N123" s="30">
        <v>10.74</v>
      </c>
      <c r="O123" s="30">
        <v>10.74</v>
      </c>
      <c r="P123" s="67" t="s">
        <v>495</v>
      </c>
      <c r="Q123" s="67" t="s">
        <v>496</v>
      </c>
    </row>
    <row r="124" spans="1:17" x14ac:dyDescent="0.25">
      <c r="A124" t="str">
        <f>IF(E124=0,"",1+MAX($A$2:A123))</f>
        <v/>
      </c>
      <c r="B124" s="25" t="s">
        <v>120</v>
      </c>
      <c r="C124" s="25" t="s">
        <v>43</v>
      </c>
      <c r="D124" s="25" t="s">
        <v>497</v>
      </c>
      <c r="E124" s="26"/>
      <c r="F124" s="32" t="s">
        <v>498</v>
      </c>
      <c r="G124" s="44" t="s">
        <v>497</v>
      </c>
      <c r="H124" s="65">
        <v>1</v>
      </c>
      <c r="I124" s="29"/>
      <c r="J124" s="64" t="s">
        <v>44</v>
      </c>
      <c r="K124" s="28">
        <v>1</v>
      </c>
      <c r="L124" s="29"/>
      <c r="N124" s="30">
        <v>1.55</v>
      </c>
      <c r="O124" s="30">
        <v>1.55</v>
      </c>
      <c r="P124" s="67" t="s">
        <v>499</v>
      </c>
      <c r="Q124" s="67" t="s">
        <v>500</v>
      </c>
    </row>
    <row r="125" spans="1:17" x14ac:dyDescent="0.25">
      <c r="A125" t="str">
        <f>IF(E125=0,"",1+MAX($A$2:A124))</f>
        <v/>
      </c>
      <c r="B125" s="25" t="s">
        <v>120</v>
      </c>
      <c r="C125" s="25" t="s">
        <v>43</v>
      </c>
      <c r="D125" s="25" t="s">
        <v>501</v>
      </c>
      <c r="E125" s="26"/>
      <c r="F125" s="32" t="s">
        <v>502</v>
      </c>
      <c r="G125" s="44" t="s">
        <v>501</v>
      </c>
      <c r="H125" s="65">
        <v>1</v>
      </c>
      <c r="I125" s="29"/>
      <c r="J125" s="64" t="s">
        <v>44</v>
      </c>
      <c r="K125" s="28">
        <v>1</v>
      </c>
      <c r="L125" s="29"/>
      <c r="N125" s="30">
        <v>1.68</v>
      </c>
      <c r="O125" s="30">
        <v>1.68</v>
      </c>
      <c r="P125" s="67" t="s">
        <v>503</v>
      </c>
      <c r="Q125" s="67" t="s">
        <v>504</v>
      </c>
    </row>
    <row r="126" spans="1:17" x14ac:dyDescent="0.25">
      <c r="A126" t="str">
        <f>IF(E126=0,"",1+MAX($A$2:A125))</f>
        <v/>
      </c>
      <c r="B126" s="25" t="s">
        <v>120</v>
      </c>
      <c r="C126" s="25" t="s">
        <v>43</v>
      </c>
      <c r="D126" s="25" t="s">
        <v>505</v>
      </c>
      <c r="E126" s="26"/>
      <c r="F126" s="32" t="s">
        <v>506</v>
      </c>
      <c r="G126" s="44" t="s">
        <v>505</v>
      </c>
      <c r="H126" s="65">
        <v>1</v>
      </c>
      <c r="I126" s="29"/>
      <c r="J126" s="64" t="s">
        <v>44</v>
      </c>
      <c r="K126" s="28">
        <v>1</v>
      </c>
      <c r="L126" s="29"/>
      <c r="N126" s="30">
        <v>3.44</v>
      </c>
      <c r="O126" s="30">
        <v>3.44</v>
      </c>
      <c r="P126" s="67" t="s">
        <v>507</v>
      </c>
      <c r="Q126" s="67" t="s">
        <v>508</v>
      </c>
    </row>
    <row r="127" spans="1:17" x14ac:dyDescent="0.25">
      <c r="A127" t="str">
        <f>IF(E127=0,"",1+MAX($A$2:A126))</f>
        <v/>
      </c>
      <c r="B127" s="25" t="s">
        <v>120</v>
      </c>
      <c r="C127" s="25" t="s">
        <v>43</v>
      </c>
      <c r="D127" s="25" t="s">
        <v>509</v>
      </c>
      <c r="E127" s="26"/>
      <c r="F127" s="32" t="s">
        <v>510</v>
      </c>
      <c r="G127" s="44" t="s">
        <v>509</v>
      </c>
      <c r="H127" s="65">
        <v>4</v>
      </c>
      <c r="I127" s="29"/>
      <c r="J127" s="64" t="s">
        <v>44</v>
      </c>
      <c r="K127" s="28">
        <v>1</v>
      </c>
      <c r="L127" s="29"/>
      <c r="N127" s="30">
        <v>36.14</v>
      </c>
      <c r="O127" s="30">
        <v>36.14</v>
      </c>
      <c r="P127" s="67" t="s">
        <v>511</v>
      </c>
      <c r="Q127" s="67" t="s">
        <v>512</v>
      </c>
    </row>
    <row r="128" spans="1:17" x14ac:dyDescent="0.25">
      <c r="A128" t="str">
        <f>IF(E128=0,"",1+MAX($A$2:A127))</f>
        <v/>
      </c>
      <c r="B128" s="25" t="s">
        <v>120</v>
      </c>
      <c r="C128" s="25" t="s">
        <v>43</v>
      </c>
      <c r="D128" s="25" t="s">
        <v>513</v>
      </c>
      <c r="E128" s="26"/>
      <c r="F128" s="32" t="s">
        <v>514</v>
      </c>
      <c r="G128" s="44" t="s">
        <v>513</v>
      </c>
      <c r="H128" s="65">
        <v>1</v>
      </c>
      <c r="I128" s="29"/>
      <c r="J128" s="64" t="s">
        <v>44</v>
      </c>
      <c r="K128" s="28">
        <v>1</v>
      </c>
      <c r="L128" s="29"/>
      <c r="N128" s="30">
        <v>34.08</v>
      </c>
      <c r="O128" s="30">
        <v>34.08</v>
      </c>
      <c r="P128" s="67" t="s">
        <v>515</v>
      </c>
      <c r="Q128" s="67" t="s">
        <v>516</v>
      </c>
    </row>
    <row r="129" spans="1:17" x14ac:dyDescent="0.25">
      <c r="A129" t="str">
        <f>IF(E129=0,"",1+MAX($A$2:A128))</f>
        <v/>
      </c>
      <c r="B129" s="25" t="s">
        <v>120</v>
      </c>
      <c r="C129" s="25" t="s">
        <v>43</v>
      </c>
      <c r="D129" s="25" t="s">
        <v>517</v>
      </c>
      <c r="E129" s="26"/>
      <c r="F129" s="32" t="s">
        <v>518</v>
      </c>
      <c r="G129" s="44" t="s">
        <v>517</v>
      </c>
      <c r="H129" s="65">
        <v>2</v>
      </c>
      <c r="I129" s="29"/>
      <c r="J129" s="64" t="s">
        <v>44</v>
      </c>
      <c r="K129" s="28">
        <v>1</v>
      </c>
      <c r="L129" s="29"/>
      <c r="N129" s="30">
        <v>17.739999999999998</v>
      </c>
      <c r="O129" s="30">
        <v>17.739999999999998</v>
      </c>
      <c r="P129" s="67" t="s">
        <v>519</v>
      </c>
      <c r="Q129" s="67" t="s">
        <v>520</v>
      </c>
    </row>
    <row r="130" spans="1:17" x14ac:dyDescent="0.25">
      <c r="A130" t="str">
        <f>IF(E130=0,"",1+MAX($A$2:A129))</f>
        <v/>
      </c>
      <c r="B130" s="25" t="s">
        <v>120</v>
      </c>
      <c r="C130" s="25" t="s">
        <v>43</v>
      </c>
      <c r="D130" s="25" t="s">
        <v>521</v>
      </c>
      <c r="E130" s="26"/>
      <c r="F130" s="32" t="s">
        <v>522</v>
      </c>
      <c r="G130" s="44" t="s">
        <v>521</v>
      </c>
      <c r="H130" s="65">
        <v>1</v>
      </c>
      <c r="I130" s="29"/>
      <c r="J130" s="64" t="s">
        <v>44</v>
      </c>
      <c r="K130" s="28">
        <v>1</v>
      </c>
      <c r="L130" s="29"/>
      <c r="N130" s="30">
        <v>1056.31</v>
      </c>
      <c r="O130" s="30">
        <v>1056.31</v>
      </c>
      <c r="P130" s="67" t="s">
        <v>523</v>
      </c>
      <c r="Q130" s="67" t="s">
        <v>524</v>
      </c>
    </row>
    <row r="131" spans="1:17" x14ac:dyDescent="0.25">
      <c r="A131" t="str">
        <f>IF(E131=0,"",1+MAX($A$2:A130))</f>
        <v/>
      </c>
      <c r="B131" s="25" t="s">
        <v>120</v>
      </c>
      <c r="C131" s="25" t="s">
        <v>43</v>
      </c>
      <c r="D131" s="25" t="s">
        <v>525</v>
      </c>
      <c r="E131" s="26"/>
      <c r="F131" s="32" t="s">
        <v>526</v>
      </c>
      <c r="G131" s="44" t="s">
        <v>525</v>
      </c>
      <c r="H131" s="65">
        <v>1</v>
      </c>
      <c r="I131" s="29"/>
      <c r="J131" s="64" t="s">
        <v>44</v>
      </c>
      <c r="K131" s="28">
        <v>1</v>
      </c>
      <c r="L131" s="29"/>
      <c r="N131" s="30">
        <v>3.08</v>
      </c>
      <c r="O131" s="30">
        <v>3.08</v>
      </c>
      <c r="P131" s="67" t="s">
        <v>527</v>
      </c>
      <c r="Q131" s="67" t="s">
        <v>528</v>
      </c>
    </row>
    <row r="132" spans="1:17" x14ac:dyDescent="0.25">
      <c r="A132" t="str">
        <f>IF(E132=0,"",1+MAX($A$2:A131))</f>
        <v/>
      </c>
      <c r="B132" s="25" t="s">
        <v>120</v>
      </c>
      <c r="C132" s="25" t="s">
        <v>43</v>
      </c>
      <c r="D132" s="25" t="s">
        <v>529</v>
      </c>
      <c r="E132" s="26"/>
      <c r="F132" s="32" t="s">
        <v>530</v>
      </c>
      <c r="G132" s="44" t="s">
        <v>529</v>
      </c>
      <c r="H132" s="65">
        <v>1</v>
      </c>
      <c r="I132" s="29"/>
      <c r="J132" s="64" t="s">
        <v>44</v>
      </c>
      <c r="K132" s="28">
        <v>1</v>
      </c>
      <c r="L132" s="29"/>
      <c r="N132" s="30">
        <v>285.16000000000003</v>
      </c>
      <c r="O132" s="30">
        <v>285.16000000000003</v>
      </c>
      <c r="P132" s="67" t="s">
        <v>531</v>
      </c>
      <c r="Q132" s="67" t="s">
        <v>532</v>
      </c>
    </row>
    <row r="133" spans="1:17" x14ac:dyDescent="0.25">
      <c r="A133" t="str">
        <f>IF(E133=0,"",1+MAX($A$2:A132))</f>
        <v/>
      </c>
      <c r="B133" s="25" t="s">
        <v>120</v>
      </c>
      <c r="C133" s="25" t="s">
        <v>43</v>
      </c>
      <c r="D133" s="25" t="s">
        <v>533</v>
      </c>
      <c r="E133" s="26"/>
      <c r="F133" s="32" t="s">
        <v>534</v>
      </c>
      <c r="G133" s="44" t="s">
        <v>533</v>
      </c>
      <c r="H133" s="65">
        <v>1</v>
      </c>
      <c r="I133" s="29"/>
      <c r="J133" s="64" t="s">
        <v>44</v>
      </c>
      <c r="K133" s="28">
        <v>1</v>
      </c>
      <c r="L133" s="29"/>
      <c r="N133" s="30">
        <v>17.7</v>
      </c>
      <c r="O133" s="30">
        <v>17.7</v>
      </c>
      <c r="P133" s="67" t="s">
        <v>535</v>
      </c>
      <c r="Q133" s="67" t="s">
        <v>536</v>
      </c>
    </row>
    <row r="134" spans="1:17" x14ac:dyDescent="0.25">
      <c r="A134" t="str">
        <f>IF(E134=0,"",1+MAX($A$2:A133))</f>
        <v/>
      </c>
      <c r="B134" s="25" t="s">
        <v>120</v>
      </c>
      <c r="C134" s="25" t="s">
        <v>43</v>
      </c>
      <c r="D134" s="25" t="s">
        <v>537</v>
      </c>
      <c r="E134" s="26"/>
      <c r="F134" s="32" t="s">
        <v>538</v>
      </c>
      <c r="G134" s="44" t="s">
        <v>537</v>
      </c>
      <c r="H134" s="65">
        <v>1</v>
      </c>
      <c r="I134" s="29"/>
      <c r="J134" s="64" t="s">
        <v>44</v>
      </c>
      <c r="K134" s="28">
        <v>1</v>
      </c>
      <c r="L134" s="29"/>
      <c r="N134" s="30">
        <v>30</v>
      </c>
      <c r="O134" s="30">
        <v>30</v>
      </c>
      <c r="P134" s="67" t="s">
        <v>539</v>
      </c>
      <c r="Q134" s="67" t="s">
        <v>540</v>
      </c>
    </row>
    <row r="135" spans="1:17" x14ac:dyDescent="0.25">
      <c r="A135" t="str">
        <f>IF(E135=0,"",1+MAX($A$2:A134))</f>
        <v/>
      </c>
      <c r="B135" s="25" t="s">
        <v>120</v>
      </c>
      <c r="C135" s="25" t="s">
        <v>43</v>
      </c>
      <c r="D135" s="25" t="s">
        <v>541</v>
      </c>
      <c r="E135" s="26"/>
      <c r="F135" s="32" t="s">
        <v>542</v>
      </c>
      <c r="G135" s="44" t="s">
        <v>541</v>
      </c>
      <c r="H135" s="65">
        <v>1</v>
      </c>
      <c r="I135" s="29"/>
      <c r="J135" s="64" t="s">
        <v>44</v>
      </c>
      <c r="K135" s="28">
        <v>1</v>
      </c>
      <c r="L135" s="29"/>
      <c r="N135" s="30">
        <v>19.45</v>
      </c>
      <c r="O135" s="30">
        <v>19.45</v>
      </c>
      <c r="P135" s="67" t="s">
        <v>543</v>
      </c>
      <c r="Q135" s="67" t="s">
        <v>544</v>
      </c>
    </row>
    <row r="136" spans="1:17" x14ac:dyDescent="0.25">
      <c r="A136" t="str">
        <f>IF(E136=0,"",1+MAX($A$2:A135))</f>
        <v/>
      </c>
      <c r="B136" s="25" t="s">
        <v>120</v>
      </c>
      <c r="C136" s="25" t="s">
        <v>43</v>
      </c>
      <c r="D136" s="25" t="s">
        <v>545</v>
      </c>
      <c r="E136" s="26"/>
      <c r="F136" s="32" t="s">
        <v>546</v>
      </c>
      <c r="G136" s="44" t="s">
        <v>545</v>
      </c>
      <c r="H136" s="65">
        <v>1</v>
      </c>
      <c r="I136" s="29"/>
      <c r="J136" s="64" t="s">
        <v>44</v>
      </c>
      <c r="K136" s="28">
        <v>1</v>
      </c>
      <c r="L136" s="29"/>
      <c r="N136" s="30">
        <v>2.17</v>
      </c>
      <c r="O136" s="30">
        <v>2.17</v>
      </c>
      <c r="P136" s="67" t="s">
        <v>547</v>
      </c>
      <c r="Q136" s="67" t="s">
        <v>548</v>
      </c>
    </row>
    <row r="137" spans="1:17" x14ac:dyDescent="0.25">
      <c r="A137" t="str">
        <f>IF(E137=0,"",1+MAX($A$2:A136))</f>
        <v/>
      </c>
      <c r="B137" s="25" t="s">
        <v>120</v>
      </c>
      <c r="C137" s="25" t="s">
        <v>43</v>
      </c>
      <c r="D137" s="25" t="s">
        <v>549</v>
      </c>
      <c r="E137" s="26"/>
      <c r="F137" s="32" t="s">
        <v>550</v>
      </c>
      <c r="G137" s="44" t="s">
        <v>549</v>
      </c>
      <c r="H137" s="65">
        <v>1</v>
      </c>
      <c r="I137" s="29"/>
      <c r="J137" s="64" t="s">
        <v>44</v>
      </c>
      <c r="K137" s="28">
        <v>1</v>
      </c>
      <c r="L137" s="29"/>
      <c r="N137" s="30">
        <v>176.09</v>
      </c>
      <c r="O137" s="30">
        <v>176.09</v>
      </c>
      <c r="P137" s="67" t="s">
        <v>551</v>
      </c>
      <c r="Q137" s="67" t="s">
        <v>552</v>
      </c>
    </row>
    <row r="138" spans="1:17" x14ac:dyDescent="0.25">
      <c r="A138" t="str">
        <f>IF(E138=0,"",1+MAX($A$2:A137))</f>
        <v/>
      </c>
      <c r="B138" s="25" t="s">
        <v>120</v>
      </c>
      <c r="C138" s="25" t="s">
        <v>43</v>
      </c>
      <c r="D138" s="25" t="s">
        <v>553</v>
      </c>
      <c r="E138" s="26"/>
      <c r="F138" s="32" t="s">
        <v>554</v>
      </c>
      <c r="G138" s="44" t="s">
        <v>553</v>
      </c>
      <c r="H138" s="65">
        <v>1</v>
      </c>
      <c r="I138" s="29"/>
      <c r="J138" s="64" t="s">
        <v>44</v>
      </c>
      <c r="K138" s="28">
        <v>1</v>
      </c>
      <c r="L138" s="29"/>
      <c r="N138" s="30">
        <v>18.43</v>
      </c>
      <c r="O138" s="30">
        <v>18.43</v>
      </c>
      <c r="P138" s="67" t="s">
        <v>555</v>
      </c>
      <c r="Q138" s="67" t="s">
        <v>556</v>
      </c>
    </row>
    <row r="139" spans="1:17" x14ac:dyDescent="0.25">
      <c r="A139" t="str">
        <f>IF(E139=0,"",1+MAX($A$2:A138))</f>
        <v/>
      </c>
      <c r="B139" s="25" t="s">
        <v>120</v>
      </c>
      <c r="C139" s="25" t="s">
        <v>43</v>
      </c>
      <c r="D139" s="25" t="s">
        <v>557</v>
      </c>
      <c r="E139" s="26"/>
      <c r="F139" s="32" t="s">
        <v>558</v>
      </c>
      <c r="G139" s="44" t="s">
        <v>557</v>
      </c>
      <c r="H139" s="65">
        <v>1</v>
      </c>
      <c r="I139" s="29"/>
      <c r="J139" s="64" t="s">
        <v>44</v>
      </c>
      <c r="K139" s="28">
        <v>1</v>
      </c>
      <c r="L139" s="29"/>
      <c r="N139" s="30">
        <v>124.84</v>
      </c>
      <c r="O139" s="30">
        <v>124.84</v>
      </c>
      <c r="P139" s="67" t="s">
        <v>559</v>
      </c>
      <c r="Q139" s="67" t="s">
        <v>560</v>
      </c>
    </row>
    <row r="140" spans="1:17" x14ac:dyDescent="0.25">
      <c r="A140" t="str">
        <f>IF(E140=0,"",1+MAX($A$2:A139))</f>
        <v/>
      </c>
      <c r="B140" s="25" t="s">
        <v>120</v>
      </c>
      <c r="C140" s="25" t="s">
        <v>43</v>
      </c>
      <c r="D140" s="25" t="s">
        <v>561</v>
      </c>
      <c r="E140" s="26"/>
      <c r="F140" s="32" t="s">
        <v>562</v>
      </c>
      <c r="G140" s="44" t="s">
        <v>561</v>
      </c>
      <c r="H140" s="65">
        <v>1</v>
      </c>
      <c r="I140" s="29"/>
      <c r="J140" s="64" t="s">
        <v>44</v>
      </c>
      <c r="K140" s="28">
        <v>1</v>
      </c>
      <c r="L140" s="29"/>
      <c r="N140" s="30">
        <v>20.170000000000002</v>
      </c>
      <c r="O140" s="30">
        <v>20.170000000000002</v>
      </c>
      <c r="P140" s="67" t="s">
        <v>563</v>
      </c>
      <c r="Q140" s="67" t="s">
        <v>564</v>
      </c>
    </row>
    <row r="141" spans="1:17" x14ac:dyDescent="0.25">
      <c r="A141" t="str">
        <f>IF(E141=0,"",1+MAX($A$2:A140))</f>
        <v/>
      </c>
      <c r="B141" s="25" t="s">
        <v>120</v>
      </c>
      <c r="C141" s="25" t="s">
        <v>43</v>
      </c>
      <c r="D141" s="25" t="s">
        <v>565</v>
      </c>
      <c r="E141" s="26"/>
      <c r="F141" s="32" t="s">
        <v>566</v>
      </c>
      <c r="G141" s="44" t="s">
        <v>565</v>
      </c>
      <c r="H141" s="65">
        <v>1</v>
      </c>
      <c r="I141" s="29"/>
      <c r="J141" s="64" t="s">
        <v>44</v>
      </c>
      <c r="K141" s="28">
        <v>1</v>
      </c>
      <c r="L141" s="29"/>
      <c r="N141" s="30">
        <v>405.88</v>
      </c>
      <c r="O141" s="30">
        <v>405.88</v>
      </c>
      <c r="P141" s="67" t="s">
        <v>567</v>
      </c>
      <c r="Q141" s="67" t="s">
        <v>568</v>
      </c>
    </row>
    <row r="142" spans="1:17" x14ac:dyDescent="0.25">
      <c r="A142" t="str">
        <f>IF(E142=0,"",1+MAX($A$2:A141))</f>
        <v/>
      </c>
      <c r="B142" s="25" t="s">
        <v>120</v>
      </c>
      <c r="C142" s="25" t="s">
        <v>43</v>
      </c>
      <c r="D142" s="25" t="s">
        <v>569</v>
      </c>
      <c r="E142" s="26"/>
      <c r="F142" s="32" t="s">
        <v>570</v>
      </c>
      <c r="G142" s="44" t="s">
        <v>569</v>
      </c>
      <c r="H142" s="65">
        <v>1</v>
      </c>
      <c r="I142" s="29"/>
      <c r="J142" s="64" t="s">
        <v>44</v>
      </c>
      <c r="K142" s="28">
        <v>1</v>
      </c>
      <c r="L142" s="29"/>
      <c r="N142" s="30">
        <v>10.199999999999999</v>
      </c>
      <c r="O142" s="30">
        <v>10.199999999999999</v>
      </c>
      <c r="P142" s="67" t="s">
        <v>571</v>
      </c>
      <c r="Q142" s="67" t="s">
        <v>572</v>
      </c>
    </row>
    <row r="143" spans="1:17" x14ac:dyDescent="0.25">
      <c r="A143" t="str">
        <f>IF(E143=0,"",1+MAX($A$2:A142))</f>
        <v/>
      </c>
      <c r="B143" s="25" t="s">
        <v>120</v>
      </c>
      <c r="C143" s="25" t="s">
        <v>43</v>
      </c>
      <c r="D143" s="25" t="s">
        <v>573</v>
      </c>
      <c r="E143" s="26"/>
      <c r="F143" s="32" t="s">
        <v>574</v>
      </c>
      <c r="G143" s="44" t="s">
        <v>573</v>
      </c>
      <c r="H143" s="65">
        <v>1</v>
      </c>
      <c r="I143" s="29"/>
      <c r="J143" s="64" t="s">
        <v>44</v>
      </c>
      <c r="K143" s="28">
        <v>1</v>
      </c>
      <c r="L143" s="29"/>
      <c r="N143" s="30">
        <v>330</v>
      </c>
      <c r="O143" s="30">
        <v>330</v>
      </c>
      <c r="P143" s="67" t="s">
        <v>575</v>
      </c>
      <c r="Q143" s="67" t="s">
        <v>576</v>
      </c>
    </row>
    <row r="144" spans="1:17" x14ac:dyDescent="0.25">
      <c r="A144" t="str">
        <f>IF(E144=0,"",1+MAX($A$2:A143))</f>
        <v/>
      </c>
      <c r="B144" s="25" t="s">
        <v>120</v>
      </c>
      <c r="C144" s="25" t="s">
        <v>43</v>
      </c>
      <c r="D144" s="25" t="s">
        <v>577</v>
      </c>
      <c r="E144" s="26"/>
      <c r="F144" s="32" t="s">
        <v>578</v>
      </c>
      <c r="G144" s="44" t="s">
        <v>577</v>
      </c>
      <c r="H144" s="65">
        <v>1</v>
      </c>
      <c r="I144" s="29"/>
      <c r="J144" s="64" t="s">
        <v>44</v>
      </c>
      <c r="K144" s="28">
        <v>1</v>
      </c>
      <c r="L144" s="29"/>
      <c r="N144" s="30">
        <v>3.72</v>
      </c>
      <c r="O144" s="30">
        <v>3.72</v>
      </c>
      <c r="P144" s="67" t="s">
        <v>579</v>
      </c>
      <c r="Q144" s="67" t="s">
        <v>580</v>
      </c>
    </row>
    <row r="145" spans="1:17" x14ac:dyDescent="0.25">
      <c r="A145" t="str">
        <f>IF(E145=0,"",1+MAX($A$2:A144))</f>
        <v/>
      </c>
      <c r="B145" s="25" t="s">
        <v>120</v>
      </c>
      <c r="C145" s="25" t="s">
        <v>43</v>
      </c>
      <c r="D145" s="25" t="s">
        <v>581</v>
      </c>
      <c r="E145" s="26"/>
      <c r="F145" s="32" t="s">
        <v>582</v>
      </c>
      <c r="G145" s="44" t="s">
        <v>581</v>
      </c>
      <c r="H145" s="65">
        <v>1</v>
      </c>
      <c r="I145" s="29"/>
      <c r="J145" s="64" t="s">
        <v>44</v>
      </c>
      <c r="K145" s="28">
        <v>1</v>
      </c>
      <c r="L145" s="29"/>
      <c r="N145" s="30">
        <v>414.89</v>
      </c>
      <c r="O145" s="30">
        <v>414.89</v>
      </c>
      <c r="P145" s="67" t="s">
        <v>583</v>
      </c>
      <c r="Q145" s="67" t="s">
        <v>584</v>
      </c>
    </row>
    <row r="146" spans="1:17" x14ac:dyDescent="0.25">
      <c r="A146" t="str">
        <f>IF(E146=0,"",1+MAX($A$2:A145))</f>
        <v/>
      </c>
      <c r="B146" s="25" t="s">
        <v>120</v>
      </c>
      <c r="C146" s="25" t="s">
        <v>43</v>
      </c>
      <c r="D146" s="25" t="s">
        <v>585</v>
      </c>
      <c r="E146" s="26"/>
      <c r="F146" s="32" t="s">
        <v>586</v>
      </c>
      <c r="G146" s="44" t="s">
        <v>585</v>
      </c>
      <c r="H146" s="65">
        <v>1</v>
      </c>
      <c r="I146" s="29"/>
      <c r="J146" s="64" t="s">
        <v>44</v>
      </c>
      <c r="K146" s="28">
        <v>1</v>
      </c>
      <c r="L146" s="29"/>
      <c r="N146" s="30">
        <v>118.99</v>
      </c>
      <c r="O146" s="30">
        <v>118.99</v>
      </c>
      <c r="P146" s="67" t="s">
        <v>587</v>
      </c>
      <c r="Q146" s="67" t="s">
        <v>588</v>
      </c>
    </row>
    <row r="147" spans="1:17" x14ac:dyDescent="0.25">
      <c r="A147" t="str">
        <f>IF(E147=0,"",1+MAX($A$2:A146))</f>
        <v/>
      </c>
      <c r="B147" s="25" t="s">
        <v>120</v>
      </c>
      <c r="C147" s="25" t="s">
        <v>43</v>
      </c>
      <c r="D147" s="25" t="s">
        <v>589</v>
      </c>
      <c r="E147" s="26"/>
      <c r="F147" s="32" t="s">
        <v>590</v>
      </c>
      <c r="G147" s="44" t="s">
        <v>589</v>
      </c>
      <c r="H147" s="65">
        <v>1</v>
      </c>
      <c r="I147" s="29"/>
      <c r="J147" s="64" t="s">
        <v>44</v>
      </c>
      <c r="K147" s="28">
        <v>1</v>
      </c>
      <c r="L147" s="29"/>
      <c r="N147" s="30">
        <v>257.23</v>
      </c>
      <c r="O147" s="30">
        <v>257.23</v>
      </c>
      <c r="P147" s="67" t="s">
        <v>591</v>
      </c>
      <c r="Q147" s="67" t="s">
        <v>592</v>
      </c>
    </row>
    <row r="148" spans="1:17" x14ac:dyDescent="0.25">
      <c r="A148" t="str">
        <f>IF(E148=0,"",1+MAX($A$2:A147))</f>
        <v/>
      </c>
      <c r="B148" s="25" t="s">
        <v>120</v>
      </c>
      <c r="C148" s="25" t="s">
        <v>43</v>
      </c>
      <c r="D148" s="25" t="s">
        <v>593</v>
      </c>
      <c r="E148" s="26"/>
      <c r="F148" s="32" t="s">
        <v>594</v>
      </c>
      <c r="G148" s="44" t="s">
        <v>593</v>
      </c>
      <c r="H148" s="65">
        <v>1</v>
      </c>
      <c r="I148" s="29"/>
      <c r="J148" s="64" t="s">
        <v>44</v>
      </c>
      <c r="K148" s="28">
        <v>1</v>
      </c>
      <c r="L148" s="29"/>
      <c r="N148" s="30">
        <v>75.72</v>
      </c>
      <c r="O148" s="30">
        <v>75.72</v>
      </c>
      <c r="P148" s="67" t="s">
        <v>595</v>
      </c>
      <c r="Q148" s="67" t="s">
        <v>596</v>
      </c>
    </row>
    <row r="149" spans="1:17" x14ac:dyDescent="0.25">
      <c r="A149" t="str">
        <f>IF(E149=0,"",1+MAX($A$2:A148))</f>
        <v/>
      </c>
      <c r="B149" s="25" t="s">
        <v>120</v>
      </c>
      <c r="C149" s="25" t="s">
        <v>43</v>
      </c>
      <c r="D149" s="34" t="s">
        <v>597</v>
      </c>
      <c r="E149" s="26"/>
      <c r="F149" s="32" t="s">
        <v>598</v>
      </c>
      <c r="G149" s="44" t="s">
        <v>597</v>
      </c>
      <c r="H149" s="65">
        <v>1</v>
      </c>
      <c r="I149" s="29"/>
      <c r="J149" s="64" t="s">
        <v>44</v>
      </c>
      <c r="K149" s="28">
        <v>1</v>
      </c>
      <c r="L149" s="29"/>
      <c r="N149" s="30">
        <v>453.65</v>
      </c>
      <c r="O149" s="30">
        <v>453.65</v>
      </c>
      <c r="P149" s="67" t="s">
        <v>599</v>
      </c>
      <c r="Q149" s="67" t="s">
        <v>600</v>
      </c>
    </row>
    <row r="150" spans="1:17" x14ac:dyDescent="0.25">
      <c r="A150" t="str">
        <f>IF(E150=0,"",1+MAX($A$2:A149))</f>
        <v/>
      </c>
      <c r="B150" s="25" t="s">
        <v>120</v>
      </c>
      <c r="C150" s="25" t="s">
        <v>43</v>
      </c>
      <c r="D150" s="25" t="s">
        <v>601</v>
      </c>
      <c r="E150" s="26"/>
      <c r="F150" s="32" t="s">
        <v>602</v>
      </c>
      <c r="G150" s="44" t="s">
        <v>601</v>
      </c>
      <c r="H150" s="65">
        <v>1</v>
      </c>
      <c r="I150" s="29"/>
      <c r="J150" s="64" t="s">
        <v>44</v>
      </c>
      <c r="K150" s="28">
        <v>1</v>
      </c>
      <c r="L150" s="29"/>
      <c r="N150" s="30">
        <v>479.4</v>
      </c>
      <c r="O150" s="30">
        <v>479.4</v>
      </c>
      <c r="P150" s="67" t="s">
        <v>603</v>
      </c>
      <c r="Q150" s="67" t="s">
        <v>604</v>
      </c>
    </row>
    <row r="151" spans="1:17" x14ac:dyDescent="0.25">
      <c r="A151" t="str">
        <f>IF(E151=0,"",1+MAX($A$2:A150))</f>
        <v/>
      </c>
      <c r="B151" s="25" t="s">
        <v>120</v>
      </c>
      <c r="C151" s="25" t="s">
        <v>43</v>
      </c>
      <c r="D151" s="25" t="s">
        <v>605</v>
      </c>
      <c r="E151" s="26"/>
      <c r="F151" s="32" t="s">
        <v>606</v>
      </c>
      <c r="G151" s="44" t="s">
        <v>605</v>
      </c>
      <c r="H151" s="65">
        <v>1</v>
      </c>
      <c r="I151" s="29"/>
      <c r="J151" s="64" t="s">
        <v>44</v>
      </c>
      <c r="K151" s="28">
        <v>1</v>
      </c>
      <c r="L151" s="29"/>
      <c r="N151" s="30">
        <v>189.6</v>
      </c>
      <c r="O151" s="30">
        <v>189.6</v>
      </c>
      <c r="P151" s="67" t="s">
        <v>607</v>
      </c>
      <c r="Q151" s="67" t="s">
        <v>608</v>
      </c>
    </row>
    <row r="152" spans="1:17" x14ac:dyDescent="0.25">
      <c r="A152" t="str">
        <f>IF(E152=0,"",1+MAX($A$2:A151))</f>
        <v/>
      </c>
      <c r="B152" s="25" t="s">
        <v>120</v>
      </c>
      <c r="C152" s="25" t="s">
        <v>43</v>
      </c>
      <c r="D152" s="25" t="s">
        <v>609</v>
      </c>
      <c r="E152" s="26"/>
      <c r="F152" s="32" t="s">
        <v>610</v>
      </c>
      <c r="G152" s="44" t="s">
        <v>609</v>
      </c>
      <c r="H152" s="65">
        <v>1</v>
      </c>
      <c r="I152" s="29"/>
      <c r="J152" s="64" t="s">
        <v>44</v>
      </c>
      <c r="K152" s="28">
        <v>1</v>
      </c>
      <c r="L152" s="29"/>
      <c r="N152" s="30">
        <v>34.31</v>
      </c>
      <c r="O152" s="30">
        <v>34.31</v>
      </c>
      <c r="P152" s="67" t="s">
        <v>611</v>
      </c>
      <c r="Q152" s="67" t="s">
        <v>612</v>
      </c>
    </row>
    <row r="153" spans="1:17" x14ac:dyDescent="0.25">
      <c r="A153" t="str">
        <f>IF(E153=0,"",1+MAX($A$2:A152))</f>
        <v/>
      </c>
      <c r="B153" s="25" t="s">
        <v>120</v>
      </c>
      <c r="C153" s="25" t="s">
        <v>43</v>
      </c>
      <c r="D153" s="25" t="s">
        <v>613</v>
      </c>
      <c r="E153" s="26"/>
      <c r="F153" s="32" t="s">
        <v>614</v>
      </c>
      <c r="G153" s="44" t="s">
        <v>613</v>
      </c>
      <c r="H153" s="65">
        <v>1</v>
      </c>
      <c r="I153" s="29"/>
      <c r="J153" s="64" t="s">
        <v>44</v>
      </c>
      <c r="K153" s="28">
        <v>1</v>
      </c>
      <c r="L153" s="29"/>
      <c r="N153" s="30">
        <v>100.2</v>
      </c>
      <c r="O153" s="30">
        <v>100.2</v>
      </c>
      <c r="P153" s="67" t="s">
        <v>615</v>
      </c>
      <c r="Q153" s="67" t="s">
        <v>616</v>
      </c>
    </row>
    <row r="154" spans="1:17" x14ac:dyDescent="0.25">
      <c r="A154" t="str">
        <f>IF(E154=0,"",1+MAX($A$2:A153))</f>
        <v/>
      </c>
      <c r="B154" s="25" t="s">
        <v>120</v>
      </c>
      <c r="C154" s="25" t="s">
        <v>43</v>
      </c>
      <c r="D154" s="25" t="s">
        <v>617</v>
      </c>
      <c r="E154" s="26"/>
      <c r="F154" s="32" t="s">
        <v>618</v>
      </c>
      <c r="G154" s="44" t="s">
        <v>617</v>
      </c>
      <c r="H154" s="65">
        <v>1</v>
      </c>
      <c r="I154" s="29"/>
      <c r="J154" s="64" t="s">
        <v>44</v>
      </c>
      <c r="K154" s="28">
        <v>1</v>
      </c>
      <c r="L154" s="29"/>
      <c r="N154" s="30">
        <v>192.72</v>
      </c>
      <c r="O154" s="30">
        <v>192.72</v>
      </c>
      <c r="P154" s="67" t="s">
        <v>619</v>
      </c>
      <c r="Q154" s="67" t="s">
        <v>620</v>
      </c>
    </row>
    <row r="155" spans="1:17" x14ac:dyDescent="0.25">
      <c r="A155" t="str">
        <f>IF(E155=0,"",1+MAX($A$2:A154))</f>
        <v/>
      </c>
      <c r="B155" s="25" t="s">
        <v>120</v>
      </c>
      <c r="C155" s="25" t="s">
        <v>43</v>
      </c>
      <c r="D155" s="25" t="s">
        <v>621</v>
      </c>
      <c r="E155" s="26"/>
      <c r="F155" s="32" t="s">
        <v>622</v>
      </c>
      <c r="G155" s="44" t="s">
        <v>621</v>
      </c>
      <c r="H155" s="65">
        <v>1</v>
      </c>
      <c r="I155" s="29"/>
      <c r="J155" s="64" t="s">
        <v>44</v>
      </c>
      <c r="K155" s="28">
        <v>1</v>
      </c>
      <c r="L155" s="29"/>
      <c r="N155" s="30">
        <v>135.88</v>
      </c>
      <c r="O155" s="30">
        <v>135.88</v>
      </c>
      <c r="P155" s="67" t="s">
        <v>623</v>
      </c>
      <c r="Q155" s="67" t="s">
        <v>624</v>
      </c>
    </row>
    <row r="156" spans="1:17" x14ac:dyDescent="0.25">
      <c r="A156" t="str">
        <f>IF(E156=0,"",1+MAX($A$2:A155))</f>
        <v/>
      </c>
      <c r="B156" s="25" t="s">
        <v>120</v>
      </c>
      <c r="C156" s="25" t="s">
        <v>43</v>
      </c>
      <c r="D156" s="25" t="s">
        <v>625</v>
      </c>
      <c r="E156" s="26"/>
      <c r="F156" s="32" t="s">
        <v>626</v>
      </c>
      <c r="G156" s="44" t="s">
        <v>625</v>
      </c>
      <c r="H156" s="65">
        <v>1</v>
      </c>
      <c r="I156" s="29"/>
      <c r="J156" s="64" t="s">
        <v>44</v>
      </c>
      <c r="K156" s="28">
        <v>1</v>
      </c>
      <c r="L156" s="29"/>
      <c r="N156" s="30">
        <v>36.020000000000003</v>
      </c>
      <c r="O156" s="30">
        <v>36.020000000000003</v>
      </c>
      <c r="P156" s="67" t="s">
        <v>627</v>
      </c>
      <c r="Q156" s="67" t="s">
        <v>628</v>
      </c>
    </row>
    <row r="157" spans="1:17" x14ac:dyDescent="0.25">
      <c r="A157" t="str">
        <f>IF(E157=0,"",1+MAX($A$2:A156))</f>
        <v/>
      </c>
      <c r="B157" s="25" t="s">
        <v>120</v>
      </c>
      <c r="C157" s="25" t="s">
        <v>43</v>
      </c>
      <c r="D157" s="25" t="s">
        <v>629</v>
      </c>
      <c r="E157" s="26"/>
      <c r="F157" s="32" t="s">
        <v>630</v>
      </c>
      <c r="G157" s="44" t="s">
        <v>629</v>
      </c>
      <c r="H157" s="65">
        <v>1</v>
      </c>
      <c r="I157" s="29"/>
      <c r="J157" s="64" t="s">
        <v>44</v>
      </c>
      <c r="K157" s="28">
        <v>1</v>
      </c>
      <c r="L157" s="29"/>
      <c r="N157" s="30">
        <v>57.05</v>
      </c>
      <c r="O157" s="30">
        <v>57.05</v>
      </c>
      <c r="P157" s="67" t="s">
        <v>631</v>
      </c>
      <c r="Q157" s="67" t="s">
        <v>632</v>
      </c>
    </row>
    <row r="158" spans="1:17" ht="15" customHeight="1" x14ac:dyDescent="0.25">
      <c r="A158" t="str">
        <f>IF(E158=0,"",1+MAX($A$2:A157))</f>
        <v/>
      </c>
      <c r="B158" s="25" t="s">
        <v>120</v>
      </c>
      <c r="C158" s="25" t="s">
        <v>43</v>
      </c>
      <c r="D158" s="25" t="s">
        <v>633</v>
      </c>
      <c r="E158" s="26"/>
      <c r="F158" s="32" t="s">
        <v>634</v>
      </c>
      <c r="G158" s="44" t="s">
        <v>633</v>
      </c>
      <c r="H158" s="65">
        <v>1</v>
      </c>
      <c r="I158" s="29"/>
      <c r="J158" s="64" t="s">
        <v>44</v>
      </c>
      <c r="K158" s="28">
        <v>1</v>
      </c>
      <c r="L158" s="29"/>
      <c r="N158" s="30">
        <v>41.09</v>
      </c>
      <c r="O158" s="30">
        <v>41.09</v>
      </c>
      <c r="P158" s="67" t="s">
        <v>635</v>
      </c>
      <c r="Q158" s="67" t="s">
        <v>636</v>
      </c>
    </row>
    <row r="159" spans="1:17" x14ac:dyDescent="0.25">
      <c r="A159" t="str">
        <f>IF(E159=0,"",1+MAX($A$2:A158))</f>
        <v/>
      </c>
      <c r="B159" s="25" t="s">
        <v>120</v>
      </c>
      <c r="C159" s="25" t="s">
        <v>43</v>
      </c>
      <c r="D159" s="25" t="s">
        <v>637</v>
      </c>
      <c r="E159" s="26"/>
      <c r="F159" s="32" t="s">
        <v>638</v>
      </c>
      <c r="G159" s="44" t="s">
        <v>637</v>
      </c>
      <c r="H159" s="65">
        <v>1</v>
      </c>
      <c r="I159" s="29"/>
      <c r="J159" s="64" t="s">
        <v>44</v>
      </c>
      <c r="K159" s="28">
        <v>1</v>
      </c>
      <c r="L159" s="29"/>
      <c r="N159" s="30">
        <v>21.89</v>
      </c>
      <c r="O159" s="30">
        <v>21.89</v>
      </c>
      <c r="P159" s="67" t="s">
        <v>639</v>
      </c>
      <c r="Q159" s="67" t="s">
        <v>640</v>
      </c>
    </row>
    <row r="160" spans="1:17" x14ac:dyDescent="0.25">
      <c r="A160" t="str">
        <f>IF(E160=0,"",1+MAX($A$2:A159))</f>
        <v/>
      </c>
      <c r="B160" s="25" t="s">
        <v>120</v>
      </c>
      <c r="C160" s="25" t="s">
        <v>43</v>
      </c>
      <c r="D160" s="25" t="s">
        <v>641</v>
      </c>
      <c r="E160" s="26"/>
      <c r="F160" s="32" t="s">
        <v>642</v>
      </c>
      <c r="G160" s="44" t="s">
        <v>641</v>
      </c>
      <c r="H160" s="65">
        <v>1</v>
      </c>
      <c r="I160" s="29"/>
      <c r="J160" s="64" t="s">
        <v>44</v>
      </c>
      <c r="K160" s="28">
        <v>1</v>
      </c>
      <c r="L160" s="29"/>
      <c r="N160" s="30">
        <v>179.24</v>
      </c>
      <c r="O160" s="30">
        <v>179.24</v>
      </c>
      <c r="P160" s="67" t="s">
        <v>643</v>
      </c>
      <c r="Q160" s="67" t="s">
        <v>644</v>
      </c>
    </row>
    <row r="161" spans="1:17" x14ac:dyDescent="0.25">
      <c r="A161" t="str">
        <f>IF(E161=0,"",1+MAX($A$2:A160))</f>
        <v/>
      </c>
      <c r="B161" s="25" t="s">
        <v>120</v>
      </c>
      <c r="C161" s="25" t="s">
        <v>43</v>
      </c>
      <c r="D161" s="25" t="s">
        <v>645</v>
      </c>
      <c r="E161" s="26"/>
      <c r="F161" s="32" t="s">
        <v>646</v>
      </c>
      <c r="G161" s="44" t="s">
        <v>645</v>
      </c>
      <c r="H161" s="65">
        <v>1</v>
      </c>
      <c r="I161" s="29"/>
      <c r="J161" s="64" t="s">
        <v>44</v>
      </c>
      <c r="K161" s="28">
        <v>1</v>
      </c>
      <c r="L161" s="29"/>
      <c r="N161" s="30">
        <v>88.16</v>
      </c>
      <c r="O161" s="30">
        <v>88.16</v>
      </c>
      <c r="P161" s="67" t="s">
        <v>647</v>
      </c>
      <c r="Q161" s="67" t="s">
        <v>648</v>
      </c>
    </row>
    <row r="162" spans="1:17" x14ac:dyDescent="0.25">
      <c r="A162" t="str">
        <f>IF(E162=0,"",1+MAX($A$2:A161))</f>
        <v/>
      </c>
      <c r="B162" s="25" t="s">
        <v>120</v>
      </c>
      <c r="C162" s="25" t="s">
        <v>43</v>
      </c>
      <c r="D162" s="34" t="s">
        <v>649</v>
      </c>
      <c r="E162" s="26"/>
      <c r="F162" s="32" t="s">
        <v>650</v>
      </c>
      <c r="G162" s="44" t="s">
        <v>649</v>
      </c>
      <c r="H162" s="65">
        <v>1</v>
      </c>
      <c r="I162" s="29"/>
      <c r="J162" s="64" t="s">
        <v>44</v>
      </c>
      <c r="K162" s="28">
        <v>1</v>
      </c>
      <c r="L162" s="29"/>
      <c r="N162" s="30">
        <v>159.91999999999999</v>
      </c>
      <c r="O162" s="30">
        <v>159.91999999999999</v>
      </c>
      <c r="P162" s="67" t="s">
        <v>651</v>
      </c>
      <c r="Q162" s="67" t="s">
        <v>652</v>
      </c>
    </row>
    <row r="163" spans="1:17" x14ac:dyDescent="0.25">
      <c r="A163" t="str">
        <f>IF(E163=0,"",1+MAX($A$2:A162))</f>
        <v/>
      </c>
      <c r="B163" s="25" t="s">
        <v>120</v>
      </c>
      <c r="C163" s="25" t="s">
        <v>43</v>
      </c>
      <c r="D163" s="25" t="s">
        <v>653</v>
      </c>
      <c r="E163" s="26"/>
      <c r="F163" s="32" t="s">
        <v>654</v>
      </c>
      <c r="G163" s="44" t="s">
        <v>653</v>
      </c>
      <c r="H163" s="65">
        <v>1</v>
      </c>
      <c r="I163" s="29"/>
      <c r="J163" s="64" t="s">
        <v>44</v>
      </c>
      <c r="K163" s="28">
        <v>1</v>
      </c>
      <c r="L163" s="29"/>
      <c r="N163" s="30">
        <v>9.9700000000000006</v>
      </c>
      <c r="O163" s="30">
        <v>9.9700000000000006</v>
      </c>
      <c r="P163" s="67" t="s">
        <v>655</v>
      </c>
      <c r="Q163" s="67" t="s">
        <v>656</v>
      </c>
    </row>
    <row r="164" spans="1:17" x14ac:dyDescent="0.25">
      <c r="A164" t="str">
        <f>IF(E164=0,"",1+MAX($A$2:A163))</f>
        <v/>
      </c>
      <c r="B164" s="25" t="s">
        <v>120</v>
      </c>
      <c r="C164" s="25" t="s">
        <v>43</v>
      </c>
      <c r="D164" s="25" t="s">
        <v>657</v>
      </c>
      <c r="E164" s="26"/>
      <c r="F164" s="32" t="s">
        <v>658</v>
      </c>
      <c r="G164" s="44" t="s">
        <v>657</v>
      </c>
      <c r="H164" s="65">
        <v>1</v>
      </c>
      <c r="I164" s="29"/>
      <c r="J164" s="64" t="s">
        <v>44</v>
      </c>
      <c r="K164" s="28">
        <v>1</v>
      </c>
      <c r="L164" s="29"/>
      <c r="N164" s="30">
        <v>117.89</v>
      </c>
      <c r="O164" s="30">
        <v>117.89</v>
      </c>
      <c r="P164" s="67" t="s">
        <v>659</v>
      </c>
      <c r="Q164" s="67" t="s">
        <v>660</v>
      </c>
    </row>
    <row r="165" spans="1:17" x14ac:dyDescent="0.25">
      <c r="A165" t="str">
        <f>IF(E165=0,"",1+MAX($A$2:A164))</f>
        <v/>
      </c>
      <c r="B165" s="25" t="s">
        <v>120</v>
      </c>
      <c r="C165" s="25" t="s">
        <v>43</v>
      </c>
      <c r="D165" s="25" t="s">
        <v>661</v>
      </c>
      <c r="E165" s="26"/>
      <c r="F165" s="32" t="s">
        <v>662</v>
      </c>
      <c r="G165" s="44" t="s">
        <v>661</v>
      </c>
      <c r="H165" s="65">
        <v>1</v>
      </c>
      <c r="I165" s="29"/>
      <c r="J165" s="64" t="s">
        <v>44</v>
      </c>
      <c r="K165" s="28">
        <v>1</v>
      </c>
      <c r="L165" s="29"/>
      <c r="N165" s="30">
        <v>117.89</v>
      </c>
      <c r="O165" s="30">
        <v>117.89</v>
      </c>
      <c r="P165" s="67" t="s">
        <v>663</v>
      </c>
      <c r="Q165" s="67" t="s">
        <v>664</v>
      </c>
    </row>
    <row r="166" spans="1:17" x14ac:dyDescent="0.25">
      <c r="A166" t="str">
        <f>IF(E166=0,"",1+MAX($A$2:A165))</f>
        <v/>
      </c>
      <c r="B166" s="25" t="s">
        <v>120</v>
      </c>
      <c r="C166" s="25" t="s">
        <v>43</v>
      </c>
      <c r="D166" s="25" t="s">
        <v>665</v>
      </c>
      <c r="E166" s="26"/>
      <c r="F166" s="32" t="s">
        <v>666</v>
      </c>
      <c r="G166" s="44" t="s">
        <v>665</v>
      </c>
      <c r="H166" s="65">
        <v>5</v>
      </c>
      <c r="I166" s="29"/>
      <c r="J166" s="64" t="s">
        <v>44</v>
      </c>
      <c r="K166" s="28">
        <v>1</v>
      </c>
      <c r="L166" s="29"/>
      <c r="N166" s="30">
        <v>104.04</v>
      </c>
      <c r="O166" s="30">
        <v>104.04</v>
      </c>
      <c r="P166" s="67" t="s">
        <v>667</v>
      </c>
      <c r="Q166" s="67" t="s">
        <v>668</v>
      </c>
    </row>
    <row r="167" spans="1:17" x14ac:dyDescent="0.25">
      <c r="A167" t="str">
        <f>IF(E167=0,"",1+MAX($A$2:A166))</f>
        <v/>
      </c>
      <c r="B167" s="25" t="s">
        <v>120</v>
      </c>
      <c r="C167" s="25" t="s">
        <v>43</v>
      </c>
      <c r="D167" s="25" t="s">
        <v>669</v>
      </c>
      <c r="E167" s="26"/>
      <c r="F167" s="32" t="s">
        <v>670</v>
      </c>
      <c r="G167" s="44" t="s">
        <v>669</v>
      </c>
      <c r="H167" s="65">
        <v>5</v>
      </c>
      <c r="I167" s="29"/>
      <c r="J167" s="64" t="s">
        <v>44</v>
      </c>
      <c r="K167" s="28">
        <v>1</v>
      </c>
      <c r="L167" s="29"/>
      <c r="N167" s="30">
        <v>28.26</v>
      </c>
      <c r="O167" s="30">
        <v>28.26</v>
      </c>
      <c r="P167" s="67" t="s">
        <v>671</v>
      </c>
      <c r="Q167" s="67" t="s">
        <v>672</v>
      </c>
    </row>
    <row r="168" spans="1:17" x14ac:dyDescent="0.25">
      <c r="A168" t="str">
        <f>IF(E168=0,"",1+MAX($A$2:A167))</f>
        <v/>
      </c>
      <c r="B168" s="25" t="s">
        <v>120</v>
      </c>
      <c r="C168" s="25" t="s">
        <v>43</v>
      </c>
      <c r="D168" s="25" t="s">
        <v>673</v>
      </c>
      <c r="E168" s="26"/>
      <c r="F168" s="32" t="s">
        <v>674</v>
      </c>
      <c r="G168" s="44" t="s">
        <v>673</v>
      </c>
      <c r="H168" s="65">
        <v>1</v>
      </c>
      <c r="I168" s="29"/>
      <c r="J168" s="64" t="s">
        <v>44</v>
      </c>
      <c r="K168" s="28">
        <v>1</v>
      </c>
      <c r="L168" s="29"/>
      <c r="N168" s="30">
        <v>5.65</v>
      </c>
      <c r="O168" s="30">
        <v>5.65</v>
      </c>
      <c r="P168" s="67" t="s">
        <v>675</v>
      </c>
      <c r="Q168" s="67" t="s">
        <v>676</v>
      </c>
    </row>
    <row r="169" spans="1:17" x14ac:dyDescent="0.25">
      <c r="A169" t="str">
        <f>IF(E169=0,"",1+MAX($A$2:A168))</f>
        <v/>
      </c>
      <c r="B169" s="25" t="s">
        <v>120</v>
      </c>
      <c r="C169" s="25" t="s">
        <v>43</v>
      </c>
      <c r="D169" s="25" t="s">
        <v>677</v>
      </c>
      <c r="E169" s="26"/>
      <c r="F169" s="32" t="s">
        <v>678</v>
      </c>
      <c r="G169" s="44" t="s">
        <v>677</v>
      </c>
      <c r="H169" s="65">
        <v>1</v>
      </c>
      <c r="I169" s="29"/>
      <c r="J169" s="64" t="s">
        <v>44</v>
      </c>
      <c r="K169" s="28">
        <v>1</v>
      </c>
      <c r="L169" s="29"/>
      <c r="N169" s="30">
        <v>54</v>
      </c>
      <c r="O169" s="30">
        <v>54</v>
      </c>
      <c r="P169" s="67" t="s">
        <v>679</v>
      </c>
      <c r="Q169" s="67" t="s">
        <v>680</v>
      </c>
    </row>
    <row r="170" spans="1:17" x14ac:dyDescent="0.25">
      <c r="A170" t="str">
        <f>IF(E170=0,"",1+MAX($A$2:A169))</f>
        <v/>
      </c>
      <c r="B170" s="25" t="s">
        <v>120</v>
      </c>
      <c r="C170" s="25" t="s">
        <v>43</v>
      </c>
      <c r="D170" s="25" t="s">
        <v>681</v>
      </c>
      <c r="E170" s="26"/>
      <c r="F170" s="32" t="s">
        <v>682</v>
      </c>
      <c r="G170" s="44" t="s">
        <v>681</v>
      </c>
      <c r="H170" s="65">
        <v>1</v>
      </c>
      <c r="I170" s="29"/>
      <c r="J170" s="64" t="s">
        <v>44</v>
      </c>
      <c r="K170" s="28">
        <v>1</v>
      </c>
      <c r="L170" s="29"/>
      <c r="N170" s="30">
        <v>54</v>
      </c>
      <c r="O170" s="30">
        <v>54</v>
      </c>
      <c r="P170" s="67" t="s">
        <v>683</v>
      </c>
      <c r="Q170" s="67" t="s">
        <v>684</v>
      </c>
    </row>
    <row r="171" spans="1:17" x14ac:dyDescent="0.25">
      <c r="A171" t="str">
        <f>IF(E171=0,"",1+MAX($A$2:A170))</f>
        <v/>
      </c>
      <c r="B171" s="25" t="s">
        <v>120</v>
      </c>
      <c r="C171" s="25" t="s">
        <v>43</v>
      </c>
      <c r="D171" s="25" t="s">
        <v>685</v>
      </c>
      <c r="E171" s="26"/>
      <c r="F171" s="32" t="s">
        <v>686</v>
      </c>
      <c r="G171" s="44" t="s">
        <v>685</v>
      </c>
      <c r="H171" s="65">
        <v>1</v>
      </c>
      <c r="I171" s="29"/>
      <c r="J171" s="64" t="s">
        <v>44</v>
      </c>
      <c r="K171" s="28">
        <v>1</v>
      </c>
      <c r="L171" s="29"/>
      <c r="N171" s="30">
        <v>47.71</v>
      </c>
      <c r="O171" s="30">
        <v>47.71</v>
      </c>
      <c r="P171" s="67" t="s">
        <v>687</v>
      </c>
      <c r="Q171" s="67" t="s">
        <v>688</v>
      </c>
    </row>
    <row r="172" spans="1:17" x14ac:dyDescent="0.25">
      <c r="A172" t="str">
        <f>IF(E172=0,"",1+MAX($A$2:A171))</f>
        <v/>
      </c>
      <c r="B172" s="25" t="s">
        <v>120</v>
      </c>
      <c r="C172" s="25" t="s">
        <v>43</v>
      </c>
      <c r="D172" s="25" t="s">
        <v>689</v>
      </c>
      <c r="E172" s="26"/>
      <c r="F172" s="32" t="s">
        <v>690</v>
      </c>
      <c r="G172" s="44" t="s">
        <v>689</v>
      </c>
      <c r="H172" s="65">
        <v>1</v>
      </c>
      <c r="I172" s="29"/>
      <c r="J172" s="64" t="s">
        <v>44</v>
      </c>
      <c r="K172" s="28">
        <v>1</v>
      </c>
      <c r="L172" s="29"/>
      <c r="N172" s="30">
        <v>33.89</v>
      </c>
      <c r="O172" s="30">
        <v>33.89</v>
      </c>
      <c r="P172" s="67" t="s">
        <v>691</v>
      </c>
      <c r="Q172" s="67" t="s">
        <v>692</v>
      </c>
    </row>
    <row r="173" spans="1:17" x14ac:dyDescent="0.25">
      <c r="A173" t="str">
        <f>IF(E173=0,"",1+MAX($A$2:A172))</f>
        <v/>
      </c>
      <c r="B173" s="25" t="s">
        <v>120</v>
      </c>
      <c r="C173" s="25" t="s">
        <v>43</v>
      </c>
      <c r="D173" s="25" t="s">
        <v>693</v>
      </c>
      <c r="E173" s="26"/>
      <c r="F173" s="32" t="s">
        <v>694</v>
      </c>
      <c r="G173" s="44" t="s">
        <v>693</v>
      </c>
      <c r="H173" s="65">
        <v>1</v>
      </c>
      <c r="I173" s="29"/>
      <c r="J173" s="64" t="s">
        <v>44</v>
      </c>
      <c r="K173" s="28">
        <v>1</v>
      </c>
      <c r="L173" s="29"/>
      <c r="N173" s="30">
        <v>251.2</v>
      </c>
      <c r="O173" s="30">
        <v>251.2</v>
      </c>
      <c r="P173" s="67" t="s">
        <v>695</v>
      </c>
      <c r="Q173" s="67" t="s">
        <v>696</v>
      </c>
    </row>
    <row r="174" spans="1:17" x14ac:dyDescent="0.25">
      <c r="A174" t="str">
        <f>IF(E174=0,"",1+MAX($A$2:A173))</f>
        <v/>
      </c>
      <c r="B174" s="25" t="s">
        <v>120</v>
      </c>
      <c r="C174" s="25" t="s">
        <v>43</v>
      </c>
      <c r="D174" s="25" t="s">
        <v>697</v>
      </c>
      <c r="E174" s="26"/>
      <c r="F174" s="32" t="s">
        <v>698</v>
      </c>
      <c r="G174" s="44" t="s">
        <v>697</v>
      </c>
      <c r="H174" s="65">
        <v>1</v>
      </c>
      <c r="I174" s="29"/>
      <c r="J174" s="64" t="s">
        <v>44</v>
      </c>
      <c r="K174" s="28">
        <v>1</v>
      </c>
      <c r="L174" s="29"/>
      <c r="N174" s="30">
        <v>27.3</v>
      </c>
      <c r="O174" s="30">
        <v>27.3</v>
      </c>
      <c r="P174" s="67" t="s">
        <v>699</v>
      </c>
      <c r="Q174" s="67" t="s">
        <v>700</v>
      </c>
    </row>
    <row r="175" spans="1:17" x14ac:dyDescent="0.25">
      <c r="A175" t="str">
        <f>IF(E175=0,"",1+MAX($A$2:A174))</f>
        <v/>
      </c>
      <c r="B175" s="25" t="s">
        <v>120</v>
      </c>
      <c r="C175" s="25" t="s">
        <v>43</v>
      </c>
      <c r="D175" s="25" t="s">
        <v>701</v>
      </c>
      <c r="E175" s="26"/>
      <c r="F175" s="32" t="s">
        <v>702</v>
      </c>
      <c r="G175" s="44" t="s">
        <v>701</v>
      </c>
      <c r="H175" s="65">
        <v>1</v>
      </c>
      <c r="I175" s="29"/>
      <c r="J175" s="64" t="s">
        <v>44</v>
      </c>
      <c r="K175" s="28">
        <v>1</v>
      </c>
      <c r="L175" s="29"/>
      <c r="N175" s="30">
        <v>60.6</v>
      </c>
      <c r="O175" s="30">
        <v>60.6</v>
      </c>
      <c r="P175" s="67" t="s">
        <v>703</v>
      </c>
      <c r="Q175" s="67" t="s">
        <v>704</v>
      </c>
    </row>
    <row r="176" spans="1:17" x14ac:dyDescent="0.25">
      <c r="A176" t="str">
        <f>IF(E176=0,"",1+MAX($A$2:A175))</f>
        <v/>
      </c>
      <c r="B176" s="25" t="s">
        <v>120</v>
      </c>
      <c r="C176" s="25" t="s">
        <v>43</v>
      </c>
      <c r="D176" s="25" t="s">
        <v>705</v>
      </c>
      <c r="E176" s="26"/>
      <c r="F176" s="32" t="s">
        <v>706</v>
      </c>
      <c r="G176" s="44" t="s">
        <v>705</v>
      </c>
      <c r="H176" s="65">
        <v>1</v>
      </c>
      <c r="I176" s="29"/>
      <c r="J176" s="64" t="s">
        <v>44</v>
      </c>
      <c r="K176" s="28">
        <v>1</v>
      </c>
      <c r="L176" s="29"/>
      <c r="N176" s="30">
        <v>15.86</v>
      </c>
      <c r="O176" s="30">
        <v>15.86</v>
      </c>
      <c r="P176" s="67" t="s">
        <v>707</v>
      </c>
      <c r="Q176" s="67" t="s">
        <v>708</v>
      </c>
    </row>
    <row r="177" spans="1:17" x14ac:dyDescent="0.25">
      <c r="A177" t="str">
        <f>IF(E177=0,"",1+MAX($A$2:A176))</f>
        <v/>
      </c>
      <c r="B177" s="25" t="s">
        <v>120</v>
      </c>
      <c r="C177" s="25" t="s">
        <v>43</v>
      </c>
      <c r="D177" s="25" t="s">
        <v>709</v>
      </c>
      <c r="E177" s="26"/>
      <c r="F177" s="32" t="s">
        <v>710</v>
      </c>
      <c r="G177" s="44" t="s">
        <v>709</v>
      </c>
      <c r="H177" s="65">
        <v>5</v>
      </c>
      <c r="I177" s="29"/>
      <c r="J177" s="64" t="s">
        <v>44</v>
      </c>
      <c r="K177" s="28">
        <v>1</v>
      </c>
      <c r="L177" s="29"/>
      <c r="N177" s="30">
        <v>45.41</v>
      </c>
      <c r="O177" s="30">
        <v>45.41</v>
      </c>
      <c r="P177" s="67" t="s">
        <v>711</v>
      </c>
      <c r="Q177" s="67" t="s">
        <v>712</v>
      </c>
    </row>
    <row r="178" spans="1:17" x14ac:dyDescent="0.25">
      <c r="A178" t="str">
        <f>IF(E178=0,"",1+MAX($A$2:A177))</f>
        <v/>
      </c>
      <c r="B178" s="25" t="s">
        <v>120</v>
      </c>
      <c r="C178" s="25" t="s">
        <v>43</v>
      </c>
      <c r="D178" s="25" t="s">
        <v>713</v>
      </c>
      <c r="E178" s="26"/>
      <c r="F178" s="32" t="s">
        <v>714</v>
      </c>
      <c r="G178" s="44" t="s">
        <v>713</v>
      </c>
      <c r="H178" s="65">
        <v>3</v>
      </c>
      <c r="I178" s="29"/>
      <c r="J178" s="64" t="s">
        <v>44</v>
      </c>
      <c r="K178" s="28">
        <v>1</v>
      </c>
      <c r="L178" s="29"/>
      <c r="N178" s="30">
        <v>27.76</v>
      </c>
      <c r="O178" s="30">
        <v>27.76</v>
      </c>
      <c r="P178" s="67" t="s">
        <v>715</v>
      </c>
      <c r="Q178" s="67" t="s">
        <v>716</v>
      </c>
    </row>
    <row r="179" spans="1:17" x14ac:dyDescent="0.25">
      <c r="A179" t="str">
        <f>IF(E179=0,"",1+MAX($A$2:A178))</f>
        <v/>
      </c>
      <c r="B179" s="25" t="s">
        <v>120</v>
      </c>
      <c r="C179" s="25" t="s">
        <v>43</v>
      </c>
      <c r="D179" s="25" t="s">
        <v>717</v>
      </c>
      <c r="E179" s="26"/>
      <c r="F179" s="32" t="s">
        <v>718</v>
      </c>
      <c r="G179" s="44" t="s">
        <v>717</v>
      </c>
      <c r="H179" s="65">
        <v>1</v>
      </c>
      <c r="I179" s="29"/>
      <c r="J179" s="64" t="s">
        <v>44</v>
      </c>
      <c r="K179" s="28">
        <v>1</v>
      </c>
      <c r="L179" s="29"/>
      <c r="N179" s="30">
        <v>99.58</v>
      </c>
      <c r="O179" s="30">
        <v>99.58</v>
      </c>
      <c r="P179" s="67" t="s">
        <v>719</v>
      </c>
      <c r="Q179" s="67" t="s">
        <v>720</v>
      </c>
    </row>
    <row r="180" spans="1:17" x14ac:dyDescent="0.25">
      <c r="A180" t="str">
        <f>IF(E180=0,"",1+MAX($A$2:A179))</f>
        <v/>
      </c>
      <c r="B180" s="25" t="s">
        <v>120</v>
      </c>
      <c r="C180" s="25" t="s">
        <v>43</v>
      </c>
      <c r="D180" s="25" t="s">
        <v>721</v>
      </c>
      <c r="E180" s="26"/>
      <c r="F180" s="32" t="s">
        <v>722</v>
      </c>
      <c r="G180" s="44" t="s">
        <v>721</v>
      </c>
      <c r="H180" s="65">
        <v>1</v>
      </c>
      <c r="I180" s="29"/>
      <c r="J180" s="64" t="s">
        <v>44</v>
      </c>
      <c r="K180" s="28">
        <v>1</v>
      </c>
      <c r="L180" s="29"/>
      <c r="N180" s="30">
        <v>65.56</v>
      </c>
      <c r="O180" s="30">
        <v>65.56</v>
      </c>
      <c r="P180" s="67" t="s">
        <v>723</v>
      </c>
      <c r="Q180" s="67" t="s">
        <v>724</v>
      </c>
    </row>
    <row r="181" spans="1:17" x14ac:dyDescent="0.25">
      <c r="A181" t="str">
        <f>IF(E181=0,"",1+MAX($A$2:A180))</f>
        <v/>
      </c>
      <c r="B181" s="25" t="s">
        <v>120</v>
      </c>
      <c r="C181" s="25" t="s">
        <v>43</v>
      </c>
      <c r="D181" s="25" t="s">
        <v>725</v>
      </c>
      <c r="E181" s="26"/>
      <c r="F181" s="32" t="s">
        <v>726</v>
      </c>
      <c r="G181" s="44" t="s">
        <v>725</v>
      </c>
      <c r="H181" s="65">
        <v>1</v>
      </c>
      <c r="I181" s="29"/>
      <c r="J181" s="64" t="s">
        <v>44</v>
      </c>
      <c r="K181" s="28">
        <v>1</v>
      </c>
      <c r="L181" s="29"/>
      <c r="N181" s="30">
        <v>77.8</v>
      </c>
      <c r="O181" s="30">
        <v>77.8</v>
      </c>
      <c r="P181" s="67" t="s">
        <v>727</v>
      </c>
      <c r="Q181" s="67" t="s">
        <v>728</v>
      </c>
    </row>
    <row r="182" spans="1:17" x14ac:dyDescent="0.25">
      <c r="A182" t="str">
        <f>IF(E182=0,"",1+MAX($A$2:A181))</f>
        <v/>
      </c>
      <c r="B182" s="25" t="s">
        <v>120</v>
      </c>
      <c r="C182" s="25" t="s">
        <v>43</v>
      </c>
      <c r="D182" s="25" t="s">
        <v>729</v>
      </c>
      <c r="E182" s="26"/>
      <c r="F182" s="32" t="s">
        <v>730</v>
      </c>
      <c r="G182" s="44" t="s">
        <v>729</v>
      </c>
      <c r="H182" s="65">
        <v>1</v>
      </c>
      <c r="I182" s="29"/>
      <c r="J182" s="64" t="s">
        <v>44</v>
      </c>
      <c r="K182" s="28">
        <v>1</v>
      </c>
      <c r="L182" s="29"/>
      <c r="N182" s="30">
        <v>11.41</v>
      </c>
      <c r="O182" s="30">
        <v>11.41</v>
      </c>
      <c r="P182" s="67" t="s">
        <v>731</v>
      </c>
      <c r="Q182" s="67" t="s">
        <v>732</v>
      </c>
    </row>
    <row r="183" spans="1:17" x14ac:dyDescent="0.25">
      <c r="A183" t="str">
        <f>IF(E183=0,"",1+MAX($A$2:A182))</f>
        <v/>
      </c>
      <c r="B183" s="25" t="s">
        <v>120</v>
      </c>
      <c r="C183" s="25" t="s">
        <v>43</v>
      </c>
      <c r="D183" s="25" t="s">
        <v>733</v>
      </c>
      <c r="E183" s="26"/>
      <c r="F183" s="32" t="s">
        <v>734</v>
      </c>
      <c r="G183" s="44" t="s">
        <v>733</v>
      </c>
      <c r="H183" s="65">
        <v>1</v>
      </c>
      <c r="I183" s="29"/>
      <c r="J183" s="64" t="s">
        <v>44</v>
      </c>
      <c r="K183" s="28">
        <v>1</v>
      </c>
      <c r="L183" s="29"/>
      <c r="N183" s="30">
        <v>29.04</v>
      </c>
      <c r="O183" s="30">
        <v>29.04</v>
      </c>
      <c r="P183" s="67" t="s">
        <v>735</v>
      </c>
      <c r="Q183" s="67" t="s">
        <v>736</v>
      </c>
    </row>
    <row r="184" spans="1:17" x14ac:dyDescent="0.25">
      <c r="A184" t="str">
        <f>IF(E184=0,"",1+MAX($A$2:A183))</f>
        <v/>
      </c>
      <c r="B184" s="25" t="s">
        <v>120</v>
      </c>
      <c r="C184" s="25" t="s">
        <v>43</v>
      </c>
      <c r="D184" s="25" t="s">
        <v>737</v>
      </c>
      <c r="E184" s="26"/>
      <c r="F184" s="32" t="s">
        <v>738</v>
      </c>
      <c r="G184" s="44" t="s">
        <v>737</v>
      </c>
      <c r="H184" s="65">
        <v>1</v>
      </c>
      <c r="I184" s="29"/>
      <c r="J184" s="64" t="s">
        <v>44</v>
      </c>
      <c r="K184" s="28">
        <v>1</v>
      </c>
      <c r="L184" s="29"/>
      <c r="N184" s="30">
        <v>48.56</v>
      </c>
      <c r="O184" s="30">
        <v>48.56</v>
      </c>
      <c r="P184" s="67" t="s">
        <v>739</v>
      </c>
      <c r="Q184" s="67" t="s">
        <v>740</v>
      </c>
    </row>
    <row r="185" spans="1:17" x14ac:dyDescent="0.25">
      <c r="A185" t="str">
        <f>IF(E185=0,"",1+MAX($A$2:A184))</f>
        <v/>
      </c>
      <c r="B185" s="25" t="s">
        <v>120</v>
      </c>
      <c r="C185" s="25" t="s">
        <v>43</v>
      </c>
      <c r="D185" s="25" t="s">
        <v>741</v>
      </c>
      <c r="E185" s="26"/>
      <c r="F185" s="32" t="s">
        <v>742</v>
      </c>
      <c r="G185" s="44" t="s">
        <v>741</v>
      </c>
      <c r="H185" s="65">
        <v>1</v>
      </c>
      <c r="I185" s="29"/>
      <c r="J185" s="64" t="s">
        <v>44</v>
      </c>
      <c r="K185" s="28">
        <v>1</v>
      </c>
      <c r="L185" s="29"/>
      <c r="N185" s="30">
        <v>23.86</v>
      </c>
      <c r="O185" s="30">
        <v>23.86</v>
      </c>
      <c r="P185" s="67" t="s">
        <v>743</v>
      </c>
      <c r="Q185" s="67" t="s">
        <v>744</v>
      </c>
    </row>
    <row r="186" spans="1:17" x14ac:dyDescent="0.25">
      <c r="A186" t="str">
        <f>IF(E186=0,"",1+MAX($A$2:A185))</f>
        <v/>
      </c>
      <c r="B186" s="25" t="s">
        <v>120</v>
      </c>
      <c r="C186" s="25" t="s">
        <v>43</v>
      </c>
      <c r="D186" s="25" t="s">
        <v>745</v>
      </c>
      <c r="E186" s="26"/>
      <c r="F186" s="32" t="s">
        <v>746</v>
      </c>
      <c r="G186" s="44" t="s">
        <v>745</v>
      </c>
      <c r="H186" s="65">
        <v>1</v>
      </c>
      <c r="I186" s="29"/>
      <c r="J186" s="64" t="s">
        <v>44</v>
      </c>
      <c r="K186" s="28">
        <v>1</v>
      </c>
      <c r="L186" s="29"/>
      <c r="N186" s="30">
        <v>113.05</v>
      </c>
      <c r="O186" s="30">
        <v>113.05</v>
      </c>
      <c r="P186" s="67" t="s">
        <v>747</v>
      </c>
      <c r="Q186" s="67" t="s">
        <v>748</v>
      </c>
    </row>
    <row r="187" spans="1:17" x14ac:dyDescent="0.25">
      <c r="A187" t="str">
        <f>IF(E187=0,"",1+MAX($A$2:A186))</f>
        <v/>
      </c>
      <c r="B187" s="25" t="s">
        <v>120</v>
      </c>
      <c r="C187" s="25" t="s">
        <v>43</v>
      </c>
      <c r="D187" s="25" t="s">
        <v>749</v>
      </c>
      <c r="E187" s="26"/>
      <c r="F187" s="32" t="s">
        <v>750</v>
      </c>
      <c r="G187" s="44" t="s">
        <v>749</v>
      </c>
      <c r="H187" s="65">
        <v>1</v>
      </c>
      <c r="I187" s="29"/>
      <c r="J187" s="64" t="s">
        <v>44</v>
      </c>
      <c r="K187" s="28">
        <v>1</v>
      </c>
      <c r="L187" s="29"/>
      <c r="N187" s="30">
        <v>52.9</v>
      </c>
      <c r="O187" s="30">
        <v>52.9</v>
      </c>
      <c r="P187" s="67" t="s">
        <v>751</v>
      </c>
      <c r="Q187" s="67" t="s">
        <v>752</v>
      </c>
    </row>
    <row r="188" spans="1:17" x14ac:dyDescent="0.25">
      <c r="A188" t="str">
        <f>IF(E188=0,"",1+MAX($A$2:A187))</f>
        <v/>
      </c>
      <c r="B188" s="25" t="s">
        <v>120</v>
      </c>
      <c r="C188" s="25" t="s">
        <v>43</v>
      </c>
      <c r="D188" s="25" t="s">
        <v>753</v>
      </c>
      <c r="E188" s="26"/>
      <c r="F188" s="32" t="s">
        <v>754</v>
      </c>
      <c r="G188" s="44" t="s">
        <v>753</v>
      </c>
      <c r="H188" s="65">
        <v>1</v>
      </c>
      <c r="I188" s="29"/>
      <c r="J188" s="64" t="s">
        <v>44</v>
      </c>
      <c r="K188" s="28">
        <v>1</v>
      </c>
      <c r="L188" s="29"/>
      <c r="N188" s="30">
        <v>18.670000000000002</v>
      </c>
      <c r="O188" s="30">
        <v>18.670000000000002</v>
      </c>
      <c r="P188" s="67" t="s">
        <v>755</v>
      </c>
      <c r="Q188" s="67" t="s">
        <v>756</v>
      </c>
    </row>
    <row r="189" spans="1:17" x14ac:dyDescent="0.25">
      <c r="A189" t="str">
        <f>IF(E189=0,"",1+MAX($A$2:A188))</f>
        <v/>
      </c>
      <c r="B189" s="25" t="s">
        <v>120</v>
      </c>
      <c r="C189" s="25" t="s">
        <v>43</v>
      </c>
      <c r="D189" s="25" t="s">
        <v>757</v>
      </c>
      <c r="E189" s="26"/>
      <c r="F189" s="32" t="s">
        <v>758</v>
      </c>
      <c r="G189" s="44" t="s">
        <v>757</v>
      </c>
      <c r="H189" s="65">
        <v>1</v>
      </c>
      <c r="I189" s="29"/>
      <c r="J189" s="64" t="s">
        <v>44</v>
      </c>
      <c r="K189" s="28">
        <v>1</v>
      </c>
      <c r="L189" s="29"/>
      <c r="N189" s="30">
        <v>25.93</v>
      </c>
      <c r="O189" s="30">
        <v>25.93</v>
      </c>
      <c r="P189" s="67" t="s">
        <v>759</v>
      </c>
      <c r="Q189" s="67" t="s">
        <v>760</v>
      </c>
    </row>
    <row r="190" spans="1:17" x14ac:dyDescent="0.25">
      <c r="A190" t="str">
        <f>IF(E190=0,"",1+MAX($A$2:A189))</f>
        <v/>
      </c>
      <c r="B190" s="25" t="s">
        <v>120</v>
      </c>
      <c r="C190" s="25" t="s">
        <v>43</v>
      </c>
      <c r="D190" s="25" t="s">
        <v>761</v>
      </c>
      <c r="E190" s="26"/>
      <c r="F190" s="32" t="s">
        <v>762</v>
      </c>
      <c r="G190" s="44" t="s">
        <v>761</v>
      </c>
      <c r="H190" s="65">
        <v>1</v>
      </c>
      <c r="I190" s="29"/>
      <c r="J190" s="64" t="s">
        <v>44</v>
      </c>
      <c r="K190" s="28">
        <v>1</v>
      </c>
      <c r="L190" s="29"/>
      <c r="N190" s="30">
        <v>25.93</v>
      </c>
      <c r="O190" s="30">
        <v>25.93</v>
      </c>
      <c r="P190" s="67" t="s">
        <v>763</v>
      </c>
      <c r="Q190" s="67" t="s">
        <v>764</v>
      </c>
    </row>
    <row r="191" spans="1:17" x14ac:dyDescent="0.25">
      <c r="A191" t="str">
        <f>IF(E191=0,"",1+MAX($A$2:A190))</f>
        <v/>
      </c>
      <c r="B191" s="25" t="s">
        <v>120</v>
      </c>
      <c r="C191" s="25" t="s">
        <v>43</v>
      </c>
      <c r="D191" s="25" t="s">
        <v>765</v>
      </c>
      <c r="E191" s="26"/>
      <c r="F191" s="32" t="s">
        <v>766</v>
      </c>
      <c r="G191" s="44" t="s">
        <v>765</v>
      </c>
      <c r="H191" s="65">
        <v>1</v>
      </c>
      <c r="I191" s="29"/>
      <c r="J191" s="64" t="s">
        <v>44</v>
      </c>
      <c r="K191" s="28">
        <v>1</v>
      </c>
      <c r="L191" s="29"/>
      <c r="N191" s="30">
        <v>160.76</v>
      </c>
      <c r="O191" s="30">
        <v>160.76</v>
      </c>
      <c r="P191" s="67" t="s">
        <v>767</v>
      </c>
      <c r="Q191" s="67" t="s">
        <v>768</v>
      </c>
    </row>
    <row r="192" spans="1:17" x14ac:dyDescent="0.25">
      <c r="A192" t="str">
        <f>IF(E192=0,"",1+MAX($A$2:A191))</f>
        <v/>
      </c>
      <c r="B192" s="25" t="s">
        <v>120</v>
      </c>
      <c r="C192" s="25" t="s">
        <v>43</v>
      </c>
      <c r="D192" s="25" t="s">
        <v>769</v>
      </c>
      <c r="E192" s="26"/>
      <c r="F192" s="32" t="s">
        <v>770</v>
      </c>
      <c r="G192" s="44" t="s">
        <v>769</v>
      </c>
      <c r="H192" s="65">
        <v>1</v>
      </c>
      <c r="I192" s="29"/>
      <c r="J192" s="64" t="s">
        <v>44</v>
      </c>
      <c r="K192" s="28">
        <v>1</v>
      </c>
      <c r="L192" s="29"/>
      <c r="N192" s="30">
        <v>126.54</v>
      </c>
      <c r="O192" s="30">
        <v>126.54</v>
      </c>
      <c r="P192" s="67" t="s">
        <v>771</v>
      </c>
      <c r="Q192" s="67" t="s">
        <v>772</v>
      </c>
    </row>
    <row r="193" spans="1:17" x14ac:dyDescent="0.25">
      <c r="A193" t="str">
        <f>IF(E193=0,"",1+MAX($A$2:A192))</f>
        <v/>
      </c>
      <c r="B193" s="25" t="s">
        <v>120</v>
      </c>
      <c r="C193" s="25" t="s">
        <v>43</v>
      </c>
      <c r="D193" s="25" t="s">
        <v>773</v>
      </c>
      <c r="E193" s="26"/>
      <c r="F193" s="32" t="s">
        <v>774</v>
      </c>
      <c r="G193" s="44" t="s">
        <v>773</v>
      </c>
      <c r="H193" s="65">
        <v>1</v>
      </c>
      <c r="I193" s="29"/>
      <c r="J193" s="64" t="s">
        <v>44</v>
      </c>
      <c r="K193" s="28">
        <v>1</v>
      </c>
      <c r="L193" s="29"/>
      <c r="N193" s="30">
        <v>56</v>
      </c>
      <c r="O193" s="30">
        <v>56</v>
      </c>
      <c r="P193" s="67" t="s">
        <v>775</v>
      </c>
      <c r="Q193" s="67" t="s">
        <v>776</v>
      </c>
    </row>
    <row r="194" spans="1:17" x14ac:dyDescent="0.25">
      <c r="A194" t="str">
        <f>IF(E194=0,"",1+MAX($A$2:A193))</f>
        <v/>
      </c>
      <c r="B194" s="25" t="s">
        <v>120</v>
      </c>
      <c r="C194" s="25" t="s">
        <v>43</v>
      </c>
      <c r="D194" s="25" t="s">
        <v>777</v>
      </c>
      <c r="E194" s="26"/>
      <c r="F194" s="32" t="s">
        <v>778</v>
      </c>
      <c r="G194" s="44" t="s">
        <v>777</v>
      </c>
      <c r="H194" s="65">
        <v>1</v>
      </c>
      <c r="I194" s="29"/>
      <c r="J194" s="64" t="s">
        <v>44</v>
      </c>
      <c r="K194" s="28">
        <v>1</v>
      </c>
      <c r="L194" s="29"/>
      <c r="N194" s="30">
        <v>103.72</v>
      </c>
      <c r="O194" s="30">
        <v>103.72</v>
      </c>
      <c r="P194" s="67" t="s">
        <v>779</v>
      </c>
      <c r="Q194" s="67" t="s">
        <v>780</v>
      </c>
    </row>
    <row r="195" spans="1:17" x14ac:dyDescent="0.25">
      <c r="A195" t="str">
        <f>IF(E195=0,"",1+MAX($A$2:A194))</f>
        <v/>
      </c>
      <c r="B195" s="25" t="s">
        <v>120</v>
      </c>
      <c r="C195" s="25" t="s">
        <v>43</v>
      </c>
      <c r="D195" s="25" t="s">
        <v>781</v>
      </c>
      <c r="E195" s="26"/>
      <c r="F195" s="32" t="s">
        <v>782</v>
      </c>
      <c r="G195" s="44" t="s">
        <v>781</v>
      </c>
      <c r="H195" s="65">
        <v>1</v>
      </c>
      <c r="I195" s="29"/>
      <c r="J195" s="64" t="s">
        <v>44</v>
      </c>
      <c r="K195" s="28">
        <v>1</v>
      </c>
      <c r="L195" s="29"/>
      <c r="N195" s="30">
        <v>34.22</v>
      </c>
      <c r="O195" s="30">
        <v>34.22</v>
      </c>
      <c r="P195" s="67" t="s">
        <v>783</v>
      </c>
      <c r="Q195" s="67" t="s">
        <v>784</v>
      </c>
    </row>
    <row r="196" spans="1:17" x14ac:dyDescent="0.25">
      <c r="A196" t="str">
        <f>IF(E196=0,"",1+MAX($A$2:A195))</f>
        <v/>
      </c>
      <c r="B196" s="25" t="s">
        <v>120</v>
      </c>
      <c r="C196" s="25" t="s">
        <v>43</v>
      </c>
      <c r="D196" s="25" t="s">
        <v>785</v>
      </c>
      <c r="E196" s="26"/>
      <c r="F196" s="32" t="s">
        <v>786</v>
      </c>
      <c r="G196" s="44" t="s">
        <v>785</v>
      </c>
      <c r="H196" s="65">
        <v>1</v>
      </c>
      <c r="I196" s="29"/>
      <c r="J196" s="64" t="s">
        <v>44</v>
      </c>
      <c r="K196" s="28">
        <v>1</v>
      </c>
      <c r="L196" s="29"/>
      <c r="N196" s="30">
        <v>69.489999999999995</v>
      </c>
      <c r="O196" s="30">
        <v>69.489999999999995</v>
      </c>
      <c r="P196" s="67" t="s">
        <v>787</v>
      </c>
      <c r="Q196" s="67" t="s">
        <v>788</v>
      </c>
    </row>
    <row r="197" spans="1:17" x14ac:dyDescent="0.25">
      <c r="A197" t="str">
        <f>IF(E197=0,"",1+MAX($A$2:A196))</f>
        <v/>
      </c>
      <c r="B197" s="25" t="s">
        <v>120</v>
      </c>
      <c r="C197" s="25" t="s">
        <v>43</v>
      </c>
      <c r="D197" s="25" t="s">
        <v>789</v>
      </c>
      <c r="E197" s="26"/>
      <c r="F197" s="32" t="s">
        <v>790</v>
      </c>
      <c r="G197" s="44" t="s">
        <v>789</v>
      </c>
      <c r="H197" s="65">
        <v>1</v>
      </c>
      <c r="I197" s="29"/>
      <c r="J197" s="64" t="s">
        <v>44</v>
      </c>
      <c r="K197" s="28">
        <v>1</v>
      </c>
      <c r="L197" s="29"/>
      <c r="N197" s="30">
        <v>80.900000000000006</v>
      </c>
      <c r="O197" s="30">
        <v>80.900000000000006</v>
      </c>
      <c r="P197" s="67" t="s">
        <v>791</v>
      </c>
      <c r="Q197" s="67" t="s">
        <v>792</v>
      </c>
    </row>
    <row r="198" spans="1:17" x14ac:dyDescent="0.25">
      <c r="A198" t="str">
        <f>IF(E198=0,"",1+MAX($A$2:A197))</f>
        <v/>
      </c>
      <c r="B198" s="25" t="s">
        <v>120</v>
      </c>
      <c r="C198" s="25" t="s">
        <v>43</v>
      </c>
      <c r="D198" s="25" t="s">
        <v>793</v>
      </c>
      <c r="E198" s="26"/>
      <c r="F198" s="32" t="s">
        <v>794</v>
      </c>
      <c r="G198" s="44" t="s">
        <v>793</v>
      </c>
      <c r="H198" s="65">
        <v>10</v>
      </c>
      <c r="I198" s="29"/>
      <c r="J198" s="64" t="s">
        <v>44</v>
      </c>
      <c r="K198" s="28">
        <v>1</v>
      </c>
      <c r="L198" s="29"/>
      <c r="N198" s="30">
        <v>10.01</v>
      </c>
      <c r="O198" s="30">
        <v>10.01</v>
      </c>
      <c r="P198" s="67" t="s">
        <v>795</v>
      </c>
      <c r="Q198" s="67" t="s">
        <v>796</v>
      </c>
    </row>
    <row r="199" spans="1:17" x14ac:dyDescent="0.25">
      <c r="A199" t="str">
        <f>IF(E199=0,"",1+MAX($A$2:A198))</f>
        <v/>
      </c>
      <c r="B199" s="25" t="s">
        <v>120</v>
      </c>
      <c r="C199" s="25" t="s">
        <v>43</v>
      </c>
      <c r="D199" s="25" t="s">
        <v>797</v>
      </c>
      <c r="E199" s="26"/>
      <c r="F199" s="32" t="s">
        <v>798</v>
      </c>
      <c r="G199" s="44" t="s">
        <v>797</v>
      </c>
      <c r="H199" s="65">
        <v>1</v>
      </c>
      <c r="I199" s="29"/>
      <c r="J199" s="64" t="s">
        <v>44</v>
      </c>
      <c r="K199" s="28">
        <v>1</v>
      </c>
      <c r="L199" s="29"/>
      <c r="N199" s="30">
        <v>8.94</v>
      </c>
      <c r="O199" s="30">
        <v>8.94</v>
      </c>
      <c r="P199" s="67" t="s">
        <v>799</v>
      </c>
      <c r="Q199" s="67" t="s">
        <v>800</v>
      </c>
    </row>
    <row r="200" spans="1:17" x14ac:dyDescent="0.25">
      <c r="A200" t="str">
        <f>IF(E200=0,"",1+MAX($A$2:A199))</f>
        <v/>
      </c>
      <c r="B200" s="25" t="s">
        <v>120</v>
      </c>
      <c r="C200" s="25" t="s">
        <v>43</v>
      </c>
      <c r="D200" s="25" t="s">
        <v>797</v>
      </c>
      <c r="E200" s="26"/>
      <c r="F200" s="32" t="s">
        <v>801</v>
      </c>
      <c r="G200" s="44" t="s">
        <v>802</v>
      </c>
      <c r="H200" s="65">
        <v>1</v>
      </c>
      <c r="I200" s="29"/>
      <c r="J200" s="64" t="s">
        <v>44</v>
      </c>
      <c r="K200" s="28">
        <v>1</v>
      </c>
      <c r="L200" s="29"/>
      <c r="N200" s="30">
        <v>3.82</v>
      </c>
      <c r="O200" s="30">
        <v>3.82</v>
      </c>
      <c r="P200" s="67" t="s">
        <v>803</v>
      </c>
      <c r="Q200" s="67" t="s">
        <v>804</v>
      </c>
    </row>
    <row r="201" spans="1:17" x14ac:dyDescent="0.25">
      <c r="A201" t="str">
        <f>IF(E201=0,"",1+MAX($A$2:A200))</f>
        <v/>
      </c>
      <c r="B201" s="25" t="s">
        <v>120</v>
      </c>
      <c r="C201" s="25" t="s">
        <v>43</v>
      </c>
      <c r="D201" s="25" t="s">
        <v>805</v>
      </c>
      <c r="E201" s="26"/>
      <c r="F201" s="32" t="s">
        <v>806</v>
      </c>
      <c r="G201" s="44" t="s">
        <v>805</v>
      </c>
      <c r="H201" s="65">
        <v>1</v>
      </c>
      <c r="I201" s="29"/>
      <c r="J201" s="64" t="s">
        <v>44</v>
      </c>
      <c r="K201" s="28">
        <v>1</v>
      </c>
      <c r="L201" s="29"/>
      <c r="N201" s="30">
        <v>5.0999999999999996</v>
      </c>
      <c r="O201" s="30">
        <v>5.0999999999999996</v>
      </c>
      <c r="P201" s="67" t="s">
        <v>807</v>
      </c>
      <c r="Q201" s="67" t="s">
        <v>808</v>
      </c>
    </row>
    <row r="202" spans="1:17" x14ac:dyDescent="0.25">
      <c r="A202" t="str">
        <f>IF(E202=0,"",1+MAX($A$2:A201))</f>
        <v/>
      </c>
      <c r="B202" s="25" t="s">
        <v>809</v>
      </c>
      <c r="C202" s="25" t="s">
        <v>43</v>
      </c>
      <c r="D202" s="34" t="s">
        <v>810</v>
      </c>
      <c r="E202" s="26"/>
      <c r="F202" s="32" t="s">
        <v>811</v>
      </c>
      <c r="G202" s="44" t="s">
        <v>810</v>
      </c>
      <c r="H202" s="65">
        <v>1</v>
      </c>
      <c r="I202" s="29"/>
      <c r="J202" s="64" t="s">
        <v>44</v>
      </c>
      <c r="K202" s="28">
        <v>1</v>
      </c>
      <c r="L202" s="29"/>
      <c r="N202" s="31">
        <v>13.37</v>
      </c>
      <c r="O202" s="31">
        <v>13.37</v>
      </c>
      <c r="P202" s="29"/>
      <c r="Q202" s="29"/>
    </row>
    <row r="203" spans="1:17" x14ac:dyDescent="0.25">
      <c r="A203" t="str">
        <f>IF(E203=0,"",1+MAX($A$2:A202))</f>
        <v/>
      </c>
      <c r="B203" s="25" t="s">
        <v>809</v>
      </c>
      <c r="C203" s="25" t="s">
        <v>43</v>
      </c>
      <c r="D203" s="34" t="s">
        <v>812</v>
      </c>
      <c r="E203" s="26"/>
      <c r="F203" s="32" t="s">
        <v>813</v>
      </c>
      <c r="G203" s="44" t="s">
        <v>812</v>
      </c>
      <c r="H203" s="65">
        <v>1</v>
      </c>
      <c r="I203" s="29"/>
      <c r="J203" s="64" t="s">
        <v>44</v>
      </c>
      <c r="K203" s="28">
        <v>1</v>
      </c>
      <c r="L203" s="29"/>
      <c r="N203" s="31">
        <v>26.81</v>
      </c>
      <c r="O203" s="31">
        <v>26.81</v>
      </c>
      <c r="P203" s="29"/>
      <c r="Q203" s="29"/>
    </row>
    <row r="204" spans="1:17" x14ac:dyDescent="0.25">
      <c r="A204" t="str">
        <f>IF(E204=0,"",1+MAX($A$2:A203))</f>
        <v/>
      </c>
      <c r="B204" s="25" t="s">
        <v>809</v>
      </c>
      <c r="C204" s="25" t="s">
        <v>43</v>
      </c>
      <c r="D204" s="34" t="s">
        <v>814</v>
      </c>
      <c r="E204" s="26"/>
      <c r="F204" s="32" t="s">
        <v>815</v>
      </c>
      <c r="G204" s="44" t="s">
        <v>814</v>
      </c>
      <c r="H204" s="65">
        <v>1</v>
      </c>
      <c r="I204" s="29"/>
      <c r="J204" s="64" t="s">
        <v>44</v>
      </c>
      <c r="K204" s="28">
        <v>1</v>
      </c>
      <c r="L204" s="29"/>
      <c r="N204" s="31">
        <v>13.37</v>
      </c>
      <c r="O204" s="31">
        <v>13.37</v>
      </c>
      <c r="P204" s="29"/>
      <c r="Q204" s="29"/>
    </row>
    <row r="205" spans="1:17" x14ac:dyDescent="0.25">
      <c r="A205" t="str">
        <f>IF(E205=0,"",1+MAX($A$2:A204))</f>
        <v/>
      </c>
      <c r="B205" s="25" t="s">
        <v>809</v>
      </c>
      <c r="C205" s="25" t="s">
        <v>43</v>
      </c>
      <c r="D205" s="34" t="s">
        <v>816</v>
      </c>
      <c r="E205" s="26"/>
      <c r="F205" s="32" t="s">
        <v>817</v>
      </c>
      <c r="G205" s="44" t="s">
        <v>816</v>
      </c>
      <c r="H205" s="65">
        <v>1</v>
      </c>
      <c r="I205" s="29"/>
      <c r="J205" s="64" t="s">
        <v>44</v>
      </c>
      <c r="K205" s="28">
        <v>1</v>
      </c>
      <c r="L205" s="29"/>
      <c r="N205" s="31">
        <v>33.53</v>
      </c>
      <c r="O205" s="31">
        <v>33.53</v>
      </c>
      <c r="P205" s="29"/>
      <c r="Q205" s="29"/>
    </row>
    <row r="206" spans="1:17" x14ac:dyDescent="0.25">
      <c r="A206" t="str">
        <f>IF(E206=0,"",1+MAX($A$2:A205))</f>
        <v/>
      </c>
      <c r="B206" s="25" t="s">
        <v>809</v>
      </c>
      <c r="C206" s="25" t="s">
        <v>43</v>
      </c>
      <c r="D206" s="34" t="s">
        <v>818</v>
      </c>
      <c r="E206" s="26"/>
      <c r="F206" s="32" t="s">
        <v>819</v>
      </c>
      <c r="G206" s="44" t="s">
        <v>818</v>
      </c>
      <c r="H206" s="65">
        <v>1</v>
      </c>
      <c r="I206" s="29"/>
      <c r="J206" s="64" t="s">
        <v>44</v>
      </c>
      <c r="K206" s="28">
        <v>1</v>
      </c>
      <c r="L206" s="29"/>
      <c r="N206" s="31">
        <v>13.37</v>
      </c>
      <c r="O206" s="31">
        <v>13.37</v>
      </c>
      <c r="P206" s="29"/>
      <c r="Q206" s="29"/>
    </row>
    <row r="207" spans="1:17" x14ac:dyDescent="0.25">
      <c r="A207" t="str">
        <f>IF(E207=0,"",1+MAX($A$2:A206))</f>
        <v/>
      </c>
      <c r="B207" s="25" t="s">
        <v>820</v>
      </c>
      <c r="C207" s="25" t="s">
        <v>43</v>
      </c>
      <c r="D207" s="34" t="s">
        <v>821</v>
      </c>
      <c r="E207" s="26"/>
      <c r="F207" s="32" t="s">
        <v>822</v>
      </c>
      <c r="G207" s="44" t="s">
        <v>821</v>
      </c>
      <c r="H207" s="65">
        <v>1</v>
      </c>
      <c r="I207" s="29"/>
      <c r="J207" s="64" t="s">
        <v>44</v>
      </c>
      <c r="K207" s="28">
        <v>1</v>
      </c>
      <c r="L207" s="29"/>
      <c r="N207" s="31">
        <v>47.04</v>
      </c>
      <c r="O207" s="31">
        <v>47.04</v>
      </c>
      <c r="P207" s="29"/>
      <c r="Q207" s="29"/>
    </row>
    <row r="208" spans="1:17" x14ac:dyDescent="0.25">
      <c r="A208" t="str">
        <f>IF(E208=0,"",1+MAX($A$2:A207))</f>
        <v/>
      </c>
      <c r="B208" s="25" t="s">
        <v>820</v>
      </c>
      <c r="C208" s="25" t="s">
        <v>43</v>
      </c>
      <c r="D208" s="34" t="s">
        <v>823</v>
      </c>
      <c r="E208" s="26"/>
      <c r="F208" s="32" t="s">
        <v>824</v>
      </c>
      <c r="G208" s="44" t="s">
        <v>823</v>
      </c>
      <c r="H208" s="65">
        <v>1</v>
      </c>
      <c r="I208" s="29"/>
      <c r="J208" s="64" t="s">
        <v>44</v>
      </c>
      <c r="K208" s="28">
        <v>1</v>
      </c>
      <c r="L208" s="29"/>
      <c r="M208" s="55"/>
      <c r="N208" s="31">
        <v>235.2</v>
      </c>
      <c r="O208" s="31">
        <v>235.2</v>
      </c>
      <c r="P208" s="29"/>
      <c r="Q208" s="29"/>
    </row>
    <row r="209" spans="1:19" s="33" customFormat="1" x14ac:dyDescent="0.25">
      <c r="A209" t="str">
        <f>IF(E209=0,"",1+MAX($A$2:A208))</f>
        <v/>
      </c>
      <c r="B209" s="25" t="s">
        <v>820</v>
      </c>
      <c r="C209" s="25" t="s">
        <v>43</v>
      </c>
      <c r="D209" s="34" t="s">
        <v>825</v>
      </c>
      <c r="E209" s="26"/>
      <c r="F209" s="32" t="s">
        <v>826</v>
      </c>
      <c r="G209" s="44" t="s">
        <v>825</v>
      </c>
      <c r="H209" s="65">
        <v>1</v>
      </c>
      <c r="I209" s="29"/>
      <c r="J209" s="64" t="s">
        <v>44</v>
      </c>
      <c r="K209" s="28">
        <v>1</v>
      </c>
      <c r="L209" s="29"/>
      <c r="M209" s="41"/>
      <c r="N209" s="31">
        <v>80.64</v>
      </c>
      <c r="O209" s="31">
        <v>80.64</v>
      </c>
      <c r="P209" s="29"/>
      <c r="Q209" s="29"/>
      <c r="R209" s="75"/>
      <c r="S209" s="75"/>
    </row>
    <row r="210" spans="1:19" s="33" customFormat="1" x14ac:dyDescent="0.25">
      <c r="A210" t="str">
        <f>IF(E210=0,"",1+MAX($A$2:A209))</f>
        <v/>
      </c>
      <c r="B210" s="25" t="s">
        <v>820</v>
      </c>
      <c r="C210" s="25" t="s">
        <v>43</v>
      </c>
      <c r="D210" s="34" t="s">
        <v>827</v>
      </c>
      <c r="E210" s="26"/>
      <c r="F210" s="32" t="s">
        <v>828</v>
      </c>
      <c r="G210" s="44" t="s">
        <v>827</v>
      </c>
      <c r="H210" s="65">
        <v>1</v>
      </c>
      <c r="I210" s="29"/>
      <c r="J210" s="64" t="s">
        <v>44</v>
      </c>
      <c r="K210" s="28">
        <v>1</v>
      </c>
      <c r="L210" s="29"/>
      <c r="M210" s="41"/>
      <c r="N210" s="31">
        <v>26.88</v>
      </c>
      <c r="O210" s="31">
        <v>26.88</v>
      </c>
      <c r="P210" s="29"/>
      <c r="Q210" s="29"/>
      <c r="R210" s="75"/>
      <c r="S210" s="75"/>
    </row>
    <row r="211" spans="1:19" s="33" customFormat="1" x14ac:dyDescent="0.25">
      <c r="A211" t="str">
        <f>IF(E211=0,"",1+MAX($A$2:A210))</f>
        <v/>
      </c>
      <c r="B211" s="25" t="s">
        <v>820</v>
      </c>
      <c r="C211" s="25" t="s">
        <v>43</v>
      </c>
      <c r="D211" s="34" t="s">
        <v>829</v>
      </c>
      <c r="E211" s="26"/>
      <c r="F211" s="32" t="s">
        <v>830</v>
      </c>
      <c r="G211" s="44" t="s">
        <v>829</v>
      </c>
      <c r="H211" s="65">
        <v>0</v>
      </c>
      <c r="I211" s="29"/>
      <c r="J211" s="64" t="s">
        <v>44</v>
      </c>
      <c r="K211" s="28">
        <v>1</v>
      </c>
      <c r="L211" s="29"/>
      <c r="M211" s="41"/>
      <c r="N211" s="31">
        <v>12.1</v>
      </c>
      <c r="O211" s="31">
        <v>12.1</v>
      </c>
      <c r="P211" s="67" t="s">
        <v>831</v>
      </c>
      <c r="Q211" s="67" t="s">
        <v>832</v>
      </c>
      <c r="R211" s="75"/>
      <c r="S211" s="75"/>
    </row>
    <row r="212" spans="1:19" s="33" customFormat="1" x14ac:dyDescent="0.25">
      <c r="A212" t="str">
        <f>IF(E212=0,"",1+MAX($A$2:A211))</f>
        <v/>
      </c>
      <c r="B212" s="25" t="s">
        <v>820</v>
      </c>
      <c r="C212" s="25" t="s">
        <v>43</v>
      </c>
      <c r="D212" s="34" t="s">
        <v>833</v>
      </c>
      <c r="E212" s="26"/>
      <c r="F212" s="32" t="s">
        <v>834</v>
      </c>
      <c r="G212" s="44" t="s">
        <v>833</v>
      </c>
      <c r="H212" s="65">
        <v>1</v>
      </c>
      <c r="I212" s="29"/>
      <c r="J212" s="64" t="s">
        <v>44</v>
      </c>
      <c r="K212" s="28">
        <v>1</v>
      </c>
      <c r="L212" s="29"/>
      <c r="M212" s="41"/>
      <c r="N212" s="31">
        <v>60.48</v>
      </c>
      <c r="O212" s="31">
        <v>60.48</v>
      </c>
      <c r="P212" s="29"/>
      <c r="Q212" s="29"/>
      <c r="R212" s="75"/>
      <c r="S212" s="75"/>
    </row>
    <row r="213" spans="1:19" s="33" customFormat="1" x14ac:dyDescent="0.25">
      <c r="A213" t="str">
        <f>IF(E213=0,"",1+MAX($A$2:A212))</f>
        <v/>
      </c>
      <c r="B213" s="25" t="s">
        <v>820</v>
      </c>
      <c r="C213" s="25" t="s">
        <v>43</v>
      </c>
      <c r="D213" s="34" t="s">
        <v>835</v>
      </c>
      <c r="E213" s="26"/>
      <c r="F213" s="32" t="s">
        <v>836</v>
      </c>
      <c r="G213" s="44" t="s">
        <v>835</v>
      </c>
      <c r="H213" s="65">
        <v>1</v>
      </c>
      <c r="I213" s="29"/>
      <c r="J213" s="64" t="s">
        <v>44</v>
      </c>
      <c r="K213" s="28">
        <v>1</v>
      </c>
      <c r="L213" s="29"/>
      <c r="M213" s="41"/>
      <c r="N213" s="31">
        <v>33.6</v>
      </c>
      <c r="O213" s="31">
        <v>33.6</v>
      </c>
      <c r="P213" s="29"/>
      <c r="Q213" s="29"/>
      <c r="R213" s="75"/>
      <c r="S213" s="75"/>
    </row>
    <row r="214" spans="1:19" s="33" customFormat="1" x14ac:dyDescent="0.25">
      <c r="A214" t="str">
        <f>IF(E214=0,"",1+MAX($A$2:A213))</f>
        <v/>
      </c>
      <c r="B214" s="25" t="s">
        <v>820</v>
      </c>
      <c r="C214" s="25" t="s">
        <v>43</v>
      </c>
      <c r="D214" s="34" t="s">
        <v>837</v>
      </c>
      <c r="E214" s="26"/>
      <c r="F214" s="32" t="s">
        <v>838</v>
      </c>
      <c r="G214" s="44" t="s">
        <v>837</v>
      </c>
      <c r="H214" s="65">
        <v>1</v>
      </c>
      <c r="I214" s="29"/>
      <c r="J214" s="64" t="s">
        <v>44</v>
      </c>
      <c r="K214" s="28">
        <v>1</v>
      </c>
      <c r="L214" s="29"/>
      <c r="M214" s="55"/>
      <c r="N214" s="31">
        <v>18</v>
      </c>
      <c r="O214" s="31">
        <v>18</v>
      </c>
      <c r="P214" s="29"/>
      <c r="Q214" s="29"/>
      <c r="R214" s="75"/>
      <c r="S214" s="75"/>
    </row>
    <row r="215" spans="1:19" s="33" customFormat="1" x14ac:dyDescent="0.25">
      <c r="A215" t="str">
        <f>IF(E215=0,"",1+MAX($A$2:A214))</f>
        <v/>
      </c>
      <c r="B215" s="25" t="s">
        <v>820</v>
      </c>
      <c r="C215" s="25" t="s">
        <v>43</v>
      </c>
      <c r="D215" s="34" t="s">
        <v>839</v>
      </c>
      <c r="E215" s="26"/>
      <c r="F215" s="32" t="s">
        <v>840</v>
      </c>
      <c r="G215" s="44" t="s">
        <v>839</v>
      </c>
      <c r="H215" s="65">
        <v>1</v>
      </c>
      <c r="I215" s="29"/>
      <c r="J215" s="64" t="s">
        <v>44</v>
      </c>
      <c r="K215" s="28">
        <v>1</v>
      </c>
      <c r="L215" s="29"/>
      <c r="M215" s="55"/>
      <c r="N215" s="31">
        <v>196</v>
      </c>
      <c r="O215" s="31">
        <v>196</v>
      </c>
      <c r="P215" s="67" t="s">
        <v>841</v>
      </c>
      <c r="Q215" s="67" t="s">
        <v>842</v>
      </c>
      <c r="R215" s="75"/>
      <c r="S215" s="75"/>
    </row>
    <row r="216" spans="1:19" s="33" customFormat="1" x14ac:dyDescent="0.25">
      <c r="A216" t="str">
        <f>IF(E216=0,"",1+MAX($A$2:A215))</f>
        <v/>
      </c>
      <c r="B216" s="25" t="s">
        <v>843</v>
      </c>
      <c r="C216" s="25" t="s">
        <v>43</v>
      </c>
      <c r="D216" s="35" t="s">
        <v>844</v>
      </c>
      <c r="E216" s="26"/>
      <c r="F216" s="59" t="s">
        <v>845</v>
      </c>
      <c r="G216" s="44" t="s">
        <v>844</v>
      </c>
      <c r="H216" s="65">
        <v>0</v>
      </c>
      <c r="I216" s="29"/>
      <c r="J216" s="64" t="s">
        <v>44</v>
      </c>
      <c r="K216" s="28">
        <v>1</v>
      </c>
      <c r="L216" s="29"/>
      <c r="M216" s="41"/>
      <c r="N216" s="31">
        <v>26.65</v>
      </c>
      <c r="O216" s="31">
        <v>26.65</v>
      </c>
      <c r="P216" s="67" t="s">
        <v>846</v>
      </c>
      <c r="Q216" s="67" t="s">
        <v>847</v>
      </c>
      <c r="R216" s="75"/>
      <c r="S216" s="75"/>
    </row>
    <row r="217" spans="1:19" s="33" customFormat="1" x14ac:dyDescent="0.25">
      <c r="A217" t="str">
        <f>IF(E217=0,"",1+MAX($A$2:A216))</f>
        <v/>
      </c>
      <c r="B217" s="25" t="s">
        <v>843</v>
      </c>
      <c r="C217" s="25" t="s">
        <v>43</v>
      </c>
      <c r="D217" s="35" t="s">
        <v>848</v>
      </c>
      <c r="E217" s="26"/>
      <c r="F217" s="59" t="s">
        <v>89</v>
      </c>
      <c r="G217" s="44" t="s">
        <v>848</v>
      </c>
      <c r="H217" s="65">
        <v>1</v>
      </c>
      <c r="I217" s="29"/>
      <c r="J217" s="64" t="s">
        <v>44</v>
      </c>
      <c r="K217" s="28">
        <v>1</v>
      </c>
      <c r="L217" s="29"/>
      <c r="M217" s="41"/>
      <c r="N217" s="31">
        <v>134.06</v>
      </c>
      <c r="O217" s="31">
        <v>134.06</v>
      </c>
      <c r="P217" s="29"/>
      <c r="Q217" s="29"/>
      <c r="R217" s="75"/>
      <c r="S217" s="75"/>
    </row>
    <row r="218" spans="1:19" s="33" customFormat="1" x14ac:dyDescent="0.25">
      <c r="A218" t="str">
        <f>IF(E218=0,"",1+MAX($A$2:A217))</f>
        <v/>
      </c>
      <c r="B218" s="25" t="s">
        <v>843</v>
      </c>
      <c r="C218" s="25" t="s">
        <v>43</v>
      </c>
      <c r="D218" s="35" t="s">
        <v>849</v>
      </c>
      <c r="E218" s="26"/>
      <c r="F218" s="59" t="s">
        <v>93</v>
      </c>
      <c r="G218" s="44" t="s">
        <v>849</v>
      </c>
      <c r="H218" s="65">
        <v>1</v>
      </c>
      <c r="I218" s="29"/>
      <c r="J218" s="64" t="s">
        <v>44</v>
      </c>
      <c r="K218" s="28">
        <v>1</v>
      </c>
      <c r="L218" s="29"/>
      <c r="M218" s="41"/>
      <c r="N218" s="31">
        <v>27.428800000000003</v>
      </c>
      <c r="O218" s="31">
        <v>27.428800000000003</v>
      </c>
      <c r="P218" s="29"/>
      <c r="Q218" s="29"/>
      <c r="R218" s="75"/>
      <c r="S218" s="75"/>
    </row>
    <row r="219" spans="1:19" s="48" customFormat="1" ht="15" customHeight="1" x14ac:dyDescent="0.25">
      <c r="A219" t="str">
        <f>IF(E219=0,"",1+MAX($A$2:A218))</f>
        <v/>
      </c>
      <c r="B219" s="25" t="s">
        <v>843</v>
      </c>
      <c r="C219" s="25" t="s">
        <v>43</v>
      </c>
      <c r="D219" s="35" t="s">
        <v>850</v>
      </c>
      <c r="E219" s="26"/>
      <c r="F219" s="59" t="s">
        <v>851</v>
      </c>
      <c r="G219" s="44" t="s">
        <v>850</v>
      </c>
      <c r="H219" s="65">
        <v>1</v>
      </c>
      <c r="I219" s="29"/>
      <c r="J219" s="64" t="s">
        <v>44</v>
      </c>
      <c r="K219" s="28">
        <v>1</v>
      </c>
      <c r="L219" s="29"/>
      <c r="M219" s="41"/>
      <c r="N219" s="31">
        <v>8.42</v>
      </c>
      <c r="O219" s="31">
        <v>8.42</v>
      </c>
      <c r="P219" s="29"/>
      <c r="Q219" s="29"/>
      <c r="R219" s="76"/>
      <c r="S219" s="76"/>
    </row>
    <row r="220" spans="1:19" s="48" customFormat="1" ht="15" customHeight="1" x14ac:dyDescent="0.25">
      <c r="A220" t="str">
        <f>IF(E220=0,"",1+MAX($A$2:A219))</f>
        <v/>
      </c>
      <c r="B220" s="25" t="s">
        <v>843</v>
      </c>
      <c r="C220" s="25" t="s">
        <v>43</v>
      </c>
      <c r="D220" s="35" t="s">
        <v>852</v>
      </c>
      <c r="E220" s="26"/>
      <c r="F220" s="59" t="s">
        <v>99</v>
      </c>
      <c r="G220" s="44" t="s">
        <v>852</v>
      </c>
      <c r="H220" s="65">
        <v>1</v>
      </c>
      <c r="I220" s="29"/>
      <c r="J220" s="64" t="s">
        <v>44</v>
      </c>
      <c r="K220" s="28">
        <v>1</v>
      </c>
      <c r="L220" s="29"/>
      <c r="M220" s="41"/>
      <c r="N220" s="31">
        <v>8.06</v>
      </c>
      <c r="O220" s="31">
        <v>8.06</v>
      </c>
      <c r="P220" s="29"/>
      <c r="Q220" s="29"/>
      <c r="R220" s="76"/>
      <c r="S220" s="76"/>
    </row>
    <row r="221" spans="1:19" x14ac:dyDescent="0.25">
      <c r="A221" t="str">
        <f>IF(E221=0,"",1+MAX($A$2:A220))</f>
        <v/>
      </c>
      <c r="B221" s="25" t="s">
        <v>843</v>
      </c>
      <c r="C221" s="25" t="s">
        <v>43</v>
      </c>
      <c r="D221" s="35" t="s">
        <v>853</v>
      </c>
      <c r="E221" s="26"/>
      <c r="F221" s="59" t="s">
        <v>109</v>
      </c>
      <c r="G221" s="44" t="s">
        <v>853</v>
      </c>
      <c r="H221" s="65">
        <v>1</v>
      </c>
      <c r="I221" s="29"/>
      <c r="J221" s="64" t="s">
        <v>44</v>
      </c>
      <c r="K221" s="28">
        <v>1</v>
      </c>
      <c r="L221" s="29"/>
      <c r="N221" s="31">
        <v>12.77</v>
      </c>
      <c r="O221" s="31">
        <v>12.77</v>
      </c>
      <c r="P221" s="29"/>
      <c r="Q221" s="29"/>
    </row>
    <row r="222" spans="1:19" x14ac:dyDescent="0.25">
      <c r="A222" t="str">
        <f>IF(E222=0,"",1+MAX($A$2:A221))</f>
        <v/>
      </c>
      <c r="B222" s="25" t="s">
        <v>843</v>
      </c>
      <c r="C222" s="25" t="s">
        <v>43</v>
      </c>
      <c r="D222" s="35" t="s">
        <v>854</v>
      </c>
      <c r="E222" s="26"/>
      <c r="F222" s="59" t="s">
        <v>855</v>
      </c>
      <c r="G222" s="44" t="s">
        <v>854</v>
      </c>
      <c r="H222" s="65">
        <v>0</v>
      </c>
      <c r="I222" s="29"/>
      <c r="J222" s="64" t="s">
        <v>44</v>
      </c>
      <c r="K222" s="28">
        <v>1</v>
      </c>
      <c r="L222" s="29"/>
      <c r="N222" s="31">
        <v>18</v>
      </c>
      <c r="O222" s="31">
        <v>18</v>
      </c>
      <c r="P222" s="67" t="s">
        <v>856</v>
      </c>
      <c r="Q222" s="67" t="s">
        <v>857</v>
      </c>
    </row>
    <row r="223" spans="1:19" x14ac:dyDescent="0.25">
      <c r="A223" t="str">
        <f>IF(E223=0,"",1+MAX($A$2:A222))</f>
        <v/>
      </c>
      <c r="B223" s="25" t="s">
        <v>843</v>
      </c>
      <c r="C223" s="25" t="s">
        <v>43</v>
      </c>
      <c r="D223" s="35" t="s">
        <v>858</v>
      </c>
      <c r="E223" s="26"/>
      <c r="F223" s="59" t="s">
        <v>119</v>
      </c>
      <c r="G223" s="44" t="s">
        <v>858</v>
      </c>
      <c r="H223" s="65">
        <v>1</v>
      </c>
      <c r="I223" s="29"/>
      <c r="J223" s="64" t="s">
        <v>44</v>
      </c>
      <c r="K223" s="28">
        <v>1</v>
      </c>
      <c r="L223" s="29"/>
      <c r="N223" s="31">
        <v>30.32</v>
      </c>
      <c r="O223" s="31">
        <v>30.32</v>
      </c>
      <c r="P223" s="29"/>
      <c r="Q223" s="29"/>
    </row>
    <row r="224" spans="1:19" x14ac:dyDescent="0.25">
      <c r="A224" t="str">
        <f>IF(E224=0,"",1+MAX($A$2:A223))</f>
        <v/>
      </c>
      <c r="B224" s="25" t="s">
        <v>859</v>
      </c>
      <c r="C224" s="25" t="s">
        <v>43</v>
      </c>
      <c r="D224" s="36" t="s">
        <v>844</v>
      </c>
      <c r="E224" s="26"/>
      <c r="F224" s="60" t="s">
        <v>845</v>
      </c>
      <c r="G224" s="44" t="s">
        <v>844</v>
      </c>
      <c r="H224" s="65">
        <v>0</v>
      </c>
      <c r="I224" s="29"/>
      <c r="J224" s="64" t="s">
        <v>44</v>
      </c>
      <c r="K224" s="28">
        <v>1</v>
      </c>
      <c r="L224" s="29"/>
      <c r="N224" s="30">
        <v>26.65</v>
      </c>
      <c r="O224" s="30">
        <v>26.65</v>
      </c>
      <c r="P224" s="67" t="s">
        <v>846</v>
      </c>
      <c r="Q224" s="67" t="s">
        <v>847</v>
      </c>
    </row>
    <row r="225" spans="1:17" x14ac:dyDescent="0.25">
      <c r="A225" t="str">
        <f>IF(E225=0,"",1+MAX($A$2:A224))</f>
        <v/>
      </c>
      <c r="B225" s="25" t="s">
        <v>859</v>
      </c>
      <c r="C225" s="25" t="s">
        <v>43</v>
      </c>
      <c r="D225" s="36" t="s">
        <v>848</v>
      </c>
      <c r="E225" s="26"/>
      <c r="F225" s="60" t="s">
        <v>89</v>
      </c>
      <c r="G225" s="44" t="s">
        <v>848</v>
      </c>
      <c r="H225" s="65">
        <v>1</v>
      </c>
      <c r="I225" s="29"/>
      <c r="J225" s="64" t="s">
        <v>44</v>
      </c>
      <c r="K225" s="28">
        <v>1</v>
      </c>
      <c r="L225" s="29"/>
      <c r="N225" s="30">
        <v>134.06</v>
      </c>
      <c r="O225" s="30">
        <v>134.06</v>
      </c>
      <c r="P225" s="29"/>
      <c r="Q225" s="29"/>
    </row>
    <row r="226" spans="1:17" x14ac:dyDescent="0.25">
      <c r="A226" t="str">
        <f>IF(E226=0,"",1+MAX($A$2:A225))</f>
        <v/>
      </c>
      <c r="B226" s="25" t="s">
        <v>859</v>
      </c>
      <c r="C226" s="25" t="s">
        <v>43</v>
      </c>
      <c r="D226" s="36" t="s">
        <v>850</v>
      </c>
      <c r="E226" s="26"/>
      <c r="F226" s="60" t="s">
        <v>851</v>
      </c>
      <c r="G226" s="44" t="s">
        <v>850</v>
      </c>
      <c r="H226" s="65">
        <v>1</v>
      </c>
      <c r="I226" s="29"/>
      <c r="J226" s="64" t="s">
        <v>44</v>
      </c>
      <c r="K226" s="28">
        <v>1</v>
      </c>
      <c r="L226" s="29"/>
      <c r="N226" s="30">
        <v>8.42</v>
      </c>
      <c r="O226" s="30">
        <v>8.42</v>
      </c>
      <c r="P226" s="29"/>
      <c r="Q226" s="29"/>
    </row>
    <row r="227" spans="1:17" x14ac:dyDescent="0.25">
      <c r="A227" t="str">
        <f>IF(E227=0,"",1+MAX($A$2:A226))</f>
        <v/>
      </c>
      <c r="B227" s="25" t="s">
        <v>859</v>
      </c>
      <c r="C227" s="25" t="s">
        <v>43</v>
      </c>
      <c r="D227" s="36" t="s">
        <v>852</v>
      </c>
      <c r="E227" s="26"/>
      <c r="F227" s="60" t="s">
        <v>99</v>
      </c>
      <c r="G227" s="44" t="s">
        <v>852</v>
      </c>
      <c r="H227" s="65">
        <v>1</v>
      </c>
      <c r="I227" s="29"/>
      <c r="J227" s="64" t="s">
        <v>44</v>
      </c>
      <c r="K227" s="28">
        <v>1</v>
      </c>
      <c r="L227" s="29"/>
      <c r="N227" s="30">
        <v>8.06</v>
      </c>
      <c r="O227" s="30">
        <v>8.06</v>
      </c>
      <c r="P227" s="29"/>
      <c r="Q227" s="29"/>
    </row>
    <row r="228" spans="1:17" x14ac:dyDescent="0.25">
      <c r="A228" t="str">
        <f>IF(E228=0,"",1+MAX($A$2:A227))</f>
        <v/>
      </c>
      <c r="B228" s="25" t="s">
        <v>859</v>
      </c>
      <c r="C228" s="25" t="s">
        <v>43</v>
      </c>
      <c r="D228" s="36" t="s">
        <v>853</v>
      </c>
      <c r="E228" s="26"/>
      <c r="F228" s="60" t="s">
        <v>109</v>
      </c>
      <c r="G228" s="44" t="s">
        <v>853</v>
      </c>
      <c r="H228" s="65">
        <v>1</v>
      </c>
      <c r="I228" s="29"/>
      <c r="J228" s="64" t="s">
        <v>44</v>
      </c>
      <c r="K228" s="28">
        <v>1</v>
      </c>
      <c r="L228" s="29"/>
      <c r="N228" s="30">
        <v>12.77</v>
      </c>
      <c r="O228" s="30">
        <v>12.77</v>
      </c>
      <c r="P228" s="29"/>
      <c r="Q228" s="29"/>
    </row>
    <row r="229" spans="1:17" x14ac:dyDescent="0.25">
      <c r="A229" t="str">
        <f>IF(E229=0,"",1+MAX($A$2:A228))</f>
        <v/>
      </c>
      <c r="B229" s="25" t="s">
        <v>859</v>
      </c>
      <c r="C229" s="25" t="s">
        <v>43</v>
      </c>
      <c r="D229" s="36" t="s">
        <v>854</v>
      </c>
      <c r="E229" s="26"/>
      <c r="F229" s="60" t="s">
        <v>855</v>
      </c>
      <c r="G229" s="44" t="s">
        <v>854</v>
      </c>
      <c r="H229" s="65">
        <v>0</v>
      </c>
      <c r="I229" s="29"/>
      <c r="J229" s="64" t="s">
        <v>44</v>
      </c>
      <c r="K229" s="28">
        <v>1</v>
      </c>
      <c r="L229" s="29"/>
      <c r="N229" s="30">
        <v>18</v>
      </c>
      <c r="O229" s="30">
        <v>18</v>
      </c>
      <c r="P229" s="67" t="s">
        <v>856</v>
      </c>
      <c r="Q229" s="67" t="s">
        <v>857</v>
      </c>
    </row>
    <row r="230" spans="1:17" x14ac:dyDescent="0.25">
      <c r="A230" t="str">
        <f>IF(E230=0,"",1+MAX($A$2:A229))</f>
        <v/>
      </c>
      <c r="B230" s="25" t="s">
        <v>859</v>
      </c>
      <c r="C230" s="25" t="s">
        <v>43</v>
      </c>
      <c r="D230" s="36" t="s">
        <v>858</v>
      </c>
      <c r="E230" s="26"/>
      <c r="F230" s="70" t="s">
        <v>119</v>
      </c>
      <c r="G230" s="44" t="s">
        <v>858</v>
      </c>
      <c r="H230" s="65">
        <v>1</v>
      </c>
      <c r="I230" s="29"/>
      <c r="J230" s="64" t="s">
        <v>44</v>
      </c>
      <c r="K230" s="28">
        <v>1</v>
      </c>
      <c r="L230" s="29"/>
      <c r="N230" s="30">
        <v>30.32</v>
      </c>
      <c r="O230" s="30">
        <v>30.32</v>
      </c>
      <c r="P230" s="29"/>
      <c r="Q230" s="29"/>
    </row>
    <row r="231" spans="1:17" x14ac:dyDescent="0.25">
      <c r="A231" t="str">
        <f>IF(E231=0,"",1+MAX($A$2:A230))</f>
        <v/>
      </c>
      <c r="B231" s="25" t="s">
        <v>859</v>
      </c>
      <c r="C231" s="25" t="s">
        <v>43</v>
      </c>
      <c r="D231" s="36" t="s">
        <v>860</v>
      </c>
      <c r="E231" s="26"/>
      <c r="F231" s="27" t="s">
        <v>861</v>
      </c>
      <c r="G231" s="44" t="s">
        <v>860</v>
      </c>
      <c r="H231" s="65">
        <v>1</v>
      </c>
      <c r="I231" s="29"/>
      <c r="J231" s="64" t="s">
        <v>44</v>
      </c>
      <c r="K231" s="28">
        <v>1</v>
      </c>
      <c r="L231" s="29"/>
      <c r="N231" s="30">
        <v>161.21</v>
      </c>
      <c r="O231" s="30">
        <v>161.21</v>
      </c>
      <c r="P231" s="29"/>
      <c r="Q231" s="29"/>
    </row>
    <row r="232" spans="1:17" x14ac:dyDescent="0.25">
      <c r="A232" t="str">
        <f>IF(E232=0,"",1+MAX($A$2:A231))</f>
        <v/>
      </c>
      <c r="B232" s="25" t="s">
        <v>859</v>
      </c>
      <c r="C232" s="25" t="s">
        <v>43</v>
      </c>
      <c r="D232" s="36" t="s">
        <v>862</v>
      </c>
      <c r="E232" s="26"/>
      <c r="F232" s="27" t="s">
        <v>863</v>
      </c>
      <c r="G232" s="44" t="s">
        <v>862</v>
      </c>
      <c r="H232" s="65">
        <v>1</v>
      </c>
      <c r="I232" s="29"/>
      <c r="J232" s="64" t="s">
        <v>44</v>
      </c>
      <c r="K232" s="28">
        <v>1</v>
      </c>
      <c r="L232" s="29"/>
      <c r="N232" s="30">
        <v>46.97</v>
      </c>
      <c r="O232" s="30">
        <v>46.97</v>
      </c>
      <c r="P232" s="29"/>
      <c r="Q232" s="29"/>
    </row>
    <row r="233" spans="1:17" x14ac:dyDescent="0.25">
      <c r="A233" t="str">
        <f>IF(E233=0,"",1+MAX($A$2:A232))</f>
        <v/>
      </c>
      <c r="B233" s="25" t="s">
        <v>859</v>
      </c>
      <c r="C233" s="25" t="s">
        <v>43</v>
      </c>
      <c r="D233" s="36" t="s">
        <v>864</v>
      </c>
      <c r="E233" s="26"/>
      <c r="F233" s="27" t="s">
        <v>865</v>
      </c>
      <c r="G233" s="44" t="s">
        <v>864</v>
      </c>
      <c r="H233" s="65">
        <v>1</v>
      </c>
      <c r="I233" s="29"/>
      <c r="J233" s="64" t="s">
        <v>44</v>
      </c>
      <c r="K233" s="28">
        <v>1</v>
      </c>
      <c r="L233" s="29"/>
      <c r="N233" s="30">
        <v>100.73</v>
      </c>
      <c r="O233" s="30">
        <v>100.73</v>
      </c>
      <c r="P233" s="29"/>
      <c r="Q233" s="29"/>
    </row>
    <row r="234" spans="1:17" x14ac:dyDescent="0.25">
      <c r="A234" t="str">
        <f>IF(E234=0,"",1+MAX($A$2:A233))</f>
        <v/>
      </c>
      <c r="B234" s="25" t="s">
        <v>859</v>
      </c>
      <c r="C234" s="25" t="s">
        <v>43</v>
      </c>
      <c r="D234" s="36" t="s">
        <v>866</v>
      </c>
      <c r="E234" s="26"/>
      <c r="F234" s="27" t="s">
        <v>867</v>
      </c>
      <c r="G234" s="44" t="s">
        <v>866</v>
      </c>
      <c r="H234" s="65">
        <v>1</v>
      </c>
      <c r="I234" s="29"/>
      <c r="J234" s="64" t="s">
        <v>44</v>
      </c>
      <c r="K234" s="28">
        <v>1</v>
      </c>
      <c r="L234" s="29"/>
      <c r="N234" s="30">
        <v>201.53</v>
      </c>
      <c r="O234" s="30">
        <v>201.53</v>
      </c>
      <c r="P234" s="29"/>
      <c r="Q234" s="29"/>
    </row>
    <row r="235" spans="1:17" x14ac:dyDescent="0.25">
      <c r="A235" t="str">
        <f>IF(E235=0,"",1+MAX($A$2:A234))</f>
        <v/>
      </c>
      <c r="B235" s="25" t="s">
        <v>859</v>
      </c>
      <c r="C235" s="25" t="s">
        <v>43</v>
      </c>
      <c r="D235" s="36" t="s">
        <v>868</v>
      </c>
      <c r="E235" s="26"/>
      <c r="F235" s="32" t="s">
        <v>869</v>
      </c>
      <c r="G235" s="44" t="s">
        <v>870</v>
      </c>
      <c r="H235" s="65">
        <v>0</v>
      </c>
      <c r="I235" s="29"/>
      <c r="J235" s="64" t="s">
        <v>44</v>
      </c>
      <c r="K235" s="28">
        <v>1</v>
      </c>
      <c r="L235" s="29"/>
      <c r="N235" s="30">
        <v>12</v>
      </c>
      <c r="O235" s="30">
        <v>12</v>
      </c>
      <c r="P235" s="67" t="s">
        <v>871</v>
      </c>
      <c r="Q235" s="67" t="s">
        <v>872</v>
      </c>
    </row>
    <row r="236" spans="1:17" x14ac:dyDescent="0.25">
      <c r="A236" t="str">
        <f>IF(E236=0,"",1+MAX($A$2:A235))</f>
        <v/>
      </c>
      <c r="B236" s="25" t="s">
        <v>859</v>
      </c>
      <c r="C236" s="25" t="s">
        <v>43</v>
      </c>
      <c r="D236" s="36" t="s">
        <v>873</v>
      </c>
      <c r="E236" s="26"/>
      <c r="F236" s="27" t="s">
        <v>874</v>
      </c>
      <c r="G236" s="44" t="s">
        <v>873</v>
      </c>
      <c r="H236" s="65">
        <v>1</v>
      </c>
      <c r="I236" s="29"/>
      <c r="J236" s="64" t="s">
        <v>44</v>
      </c>
      <c r="K236" s="28">
        <v>1</v>
      </c>
      <c r="L236" s="29"/>
      <c r="N236" s="30">
        <v>30.84</v>
      </c>
      <c r="O236" s="30">
        <v>30.84</v>
      </c>
      <c r="P236" s="29"/>
      <c r="Q236" s="29"/>
    </row>
    <row r="237" spans="1:17" x14ac:dyDescent="0.25">
      <c r="A237" t="str">
        <f>IF(E237=0,"",1+MAX($A$2:A236))</f>
        <v/>
      </c>
      <c r="B237" s="25" t="s">
        <v>859</v>
      </c>
      <c r="C237" s="25" t="s">
        <v>43</v>
      </c>
      <c r="D237" s="36" t="s">
        <v>875</v>
      </c>
      <c r="E237" s="26"/>
      <c r="F237" s="27" t="s">
        <v>876</v>
      </c>
      <c r="G237" s="44" t="s">
        <v>875</v>
      </c>
      <c r="H237" s="65">
        <v>0</v>
      </c>
      <c r="I237" s="29"/>
      <c r="J237" s="64" t="s">
        <v>44</v>
      </c>
      <c r="K237" s="28">
        <v>1</v>
      </c>
      <c r="L237" s="29"/>
      <c r="N237" s="30">
        <v>48</v>
      </c>
      <c r="O237" s="30">
        <v>48</v>
      </c>
      <c r="P237" s="67" t="s">
        <v>877</v>
      </c>
      <c r="Q237" s="67" t="s">
        <v>878</v>
      </c>
    </row>
    <row r="238" spans="1:17" x14ac:dyDescent="0.25">
      <c r="A238" t="str">
        <f>IF(E238=0,"",1+MAX($A$2:A237))</f>
        <v/>
      </c>
      <c r="B238" s="25" t="s">
        <v>859</v>
      </c>
      <c r="C238" s="25" t="s">
        <v>43</v>
      </c>
      <c r="D238" s="36" t="s">
        <v>879</v>
      </c>
      <c r="E238" s="26"/>
      <c r="F238" s="27" t="s">
        <v>880</v>
      </c>
      <c r="G238" s="44" t="s">
        <v>879</v>
      </c>
      <c r="H238" s="65">
        <v>1</v>
      </c>
      <c r="I238" s="29"/>
      <c r="J238" s="64" t="s">
        <v>44</v>
      </c>
      <c r="K238" s="28">
        <v>1</v>
      </c>
      <c r="L238" s="29"/>
      <c r="N238" s="30">
        <v>161.21</v>
      </c>
      <c r="O238" s="30">
        <v>161.21</v>
      </c>
      <c r="P238" s="29"/>
      <c r="Q238" s="29"/>
    </row>
    <row r="239" spans="1:17" x14ac:dyDescent="0.25">
      <c r="A239" t="str">
        <f>IF(E239=0,"",1+MAX($A$2:A238))</f>
        <v/>
      </c>
      <c r="B239" s="25" t="s">
        <v>859</v>
      </c>
      <c r="C239" s="25" t="s">
        <v>43</v>
      </c>
      <c r="D239" s="36" t="s">
        <v>881</v>
      </c>
      <c r="E239" s="26"/>
      <c r="F239" s="27" t="s">
        <v>882</v>
      </c>
      <c r="G239" s="44" t="s">
        <v>881</v>
      </c>
      <c r="H239" s="65">
        <v>1</v>
      </c>
      <c r="I239" s="29"/>
      <c r="J239" s="64" t="s">
        <v>44</v>
      </c>
      <c r="K239" s="28">
        <v>1</v>
      </c>
      <c r="L239" s="29"/>
      <c r="N239" s="30">
        <v>322.49</v>
      </c>
      <c r="O239" s="30">
        <v>322.49</v>
      </c>
      <c r="P239" s="29"/>
      <c r="Q239" s="29"/>
    </row>
    <row r="240" spans="1:17" x14ac:dyDescent="0.25">
      <c r="A240" t="str">
        <f>IF(E240=0,"",1+MAX($A$2:A239))</f>
        <v/>
      </c>
      <c r="B240" s="25" t="s">
        <v>859</v>
      </c>
      <c r="C240" s="25" t="s">
        <v>43</v>
      </c>
      <c r="D240" s="36" t="s">
        <v>883</v>
      </c>
      <c r="E240" s="26"/>
      <c r="F240" s="27" t="s">
        <v>884</v>
      </c>
      <c r="G240" s="44" t="s">
        <v>883</v>
      </c>
      <c r="H240" s="65">
        <v>1</v>
      </c>
      <c r="I240" s="29"/>
      <c r="J240" s="64" t="s">
        <v>44</v>
      </c>
      <c r="K240" s="28">
        <v>1</v>
      </c>
      <c r="L240" s="29"/>
      <c r="N240" s="30">
        <v>17.399999999999999</v>
      </c>
      <c r="O240" s="30">
        <v>17.399999999999999</v>
      </c>
      <c r="P240" s="29"/>
      <c r="Q240" s="29"/>
    </row>
    <row r="241" spans="1:17" x14ac:dyDescent="0.25">
      <c r="A241" t="str">
        <f>IF(E241=0,"",1+MAX($A$2:A240))</f>
        <v/>
      </c>
      <c r="B241" s="25" t="s">
        <v>859</v>
      </c>
      <c r="C241" s="25" t="s">
        <v>43</v>
      </c>
      <c r="D241" s="25" t="s">
        <v>885</v>
      </c>
      <c r="E241" s="26"/>
      <c r="F241" s="27" t="s">
        <v>886</v>
      </c>
      <c r="G241" s="44" t="s">
        <v>885</v>
      </c>
      <c r="H241" s="65">
        <v>1</v>
      </c>
      <c r="I241" s="29"/>
      <c r="J241" s="64" t="s">
        <v>44</v>
      </c>
      <c r="K241" s="28">
        <v>1</v>
      </c>
      <c r="L241" s="29"/>
      <c r="N241" s="30">
        <v>87.29</v>
      </c>
      <c r="O241" s="30">
        <v>87.29</v>
      </c>
      <c r="P241" s="29"/>
      <c r="Q241" s="29"/>
    </row>
    <row r="242" spans="1:17" x14ac:dyDescent="0.25">
      <c r="A242" t="str">
        <f>IF(E242=0,"",1+MAX($A$2:A241))</f>
        <v/>
      </c>
      <c r="B242" s="25" t="s">
        <v>859</v>
      </c>
      <c r="C242" s="25" t="s">
        <v>43</v>
      </c>
      <c r="D242" s="25" t="s">
        <v>887</v>
      </c>
      <c r="E242" s="26"/>
      <c r="F242" s="27" t="s">
        <v>888</v>
      </c>
      <c r="G242" s="44" t="s">
        <v>887</v>
      </c>
      <c r="H242" s="65">
        <v>1</v>
      </c>
      <c r="I242" s="29">
        <v>1</v>
      </c>
      <c r="J242" s="64" t="s">
        <v>44</v>
      </c>
      <c r="K242" s="28">
        <v>1</v>
      </c>
      <c r="L242" s="29"/>
      <c r="M242" s="29"/>
      <c r="N242" s="30">
        <v>54</v>
      </c>
      <c r="O242" s="30">
        <v>54</v>
      </c>
      <c r="P242" s="67" t="s">
        <v>889</v>
      </c>
      <c r="Q242" s="67" t="s">
        <v>890</v>
      </c>
    </row>
    <row r="243" spans="1:17" x14ac:dyDescent="0.25">
      <c r="A243" t="str">
        <f>IF(E243=0,"",1+MAX($A$2:A242))</f>
        <v/>
      </c>
      <c r="B243" s="25" t="s">
        <v>859</v>
      </c>
      <c r="C243" s="25" t="s">
        <v>43</v>
      </c>
      <c r="D243" s="36" t="s">
        <v>891</v>
      </c>
      <c r="E243" s="26"/>
      <c r="F243" s="60" t="s">
        <v>892</v>
      </c>
      <c r="G243" s="44" t="s">
        <v>891</v>
      </c>
      <c r="H243" s="65">
        <v>1</v>
      </c>
      <c r="I243" s="29"/>
      <c r="J243" s="64" t="s">
        <v>44</v>
      </c>
      <c r="K243" s="28">
        <v>1</v>
      </c>
      <c r="L243" s="29"/>
      <c r="N243" s="30">
        <v>74.69</v>
      </c>
      <c r="O243" s="30">
        <v>74.69</v>
      </c>
      <c r="P243" s="29"/>
      <c r="Q243" s="29"/>
    </row>
    <row r="244" spans="1:17" x14ac:dyDescent="0.25">
      <c r="A244" t="str">
        <f>IF(E244=0,"",1+MAX($A$2:A243))</f>
        <v/>
      </c>
      <c r="B244" s="25" t="s">
        <v>859</v>
      </c>
      <c r="C244" s="25" t="s">
        <v>43</v>
      </c>
      <c r="D244" s="36" t="s">
        <v>893</v>
      </c>
      <c r="E244" s="26"/>
      <c r="F244" s="60" t="s">
        <v>894</v>
      </c>
      <c r="G244" s="44" t="s">
        <v>893</v>
      </c>
      <c r="H244" s="65">
        <v>1</v>
      </c>
      <c r="I244" s="29"/>
      <c r="J244" s="64" t="s">
        <v>44</v>
      </c>
      <c r="K244" s="28">
        <v>1</v>
      </c>
      <c r="L244" s="29"/>
      <c r="N244" s="30">
        <v>6.72</v>
      </c>
      <c r="O244" s="30">
        <v>6.72</v>
      </c>
      <c r="P244" s="28">
        <v>10611247406820</v>
      </c>
      <c r="Q244" s="28">
        <v>611247406823</v>
      </c>
    </row>
    <row r="245" spans="1:17" x14ac:dyDescent="0.25">
      <c r="A245" t="str">
        <f>IF(E245=0,"",1+MAX($A$2:A244))</f>
        <v/>
      </c>
      <c r="B245" s="25" t="s">
        <v>859</v>
      </c>
      <c r="C245" s="25" t="s">
        <v>43</v>
      </c>
      <c r="D245" s="36" t="s">
        <v>895</v>
      </c>
      <c r="E245" s="26"/>
      <c r="F245" s="60">
        <v>5000392806</v>
      </c>
      <c r="G245" s="44" t="s">
        <v>895</v>
      </c>
      <c r="H245" s="65">
        <v>1</v>
      </c>
      <c r="I245" s="29"/>
      <c r="J245" s="64" t="s">
        <v>44</v>
      </c>
      <c r="K245" s="28">
        <v>1</v>
      </c>
      <c r="L245" s="29"/>
      <c r="N245" s="30">
        <v>165</v>
      </c>
      <c r="O245" s="30">
        <v>165</v>
      </c>
      <c r="P245" s="28">
        <v>10611247410292</v>
      </c>
      <c r="Q245" s="28">
        <v>611247410295</v>
      </c>
    </row>
    <row r="246" spans="1:17" x14ac:dyDescent="0.25">
      <c r="A246" t="str">
        <f>IF(E246=0,"",1+MAX($A$2:A245))</f>
        <v/>
      </c>
      <c r="B246" s="25" t="s">
        <v>896</v>
      </c>
      <c r="C246" s="25" t="s">
        <v>43</v>
      </c>
      <c r="D246" s="34" t="s">
        <v>897</v>
      </c>
      <c r="E246" s="26"/>
      <c r="F246" s="32" t="s">
        <v>898</v>
      </c>
      <c r="G246" s="44" t="s">
        <v>897</v>
      </c>
      <c r="H246" s="65">
        <v>1</v>
      </c>
      <c r="I246" s="29"/>
      <c r="J246" s="64" t="s">
        <v>44</v>
      </c>
      <c r="K246" s="28">
        <v>1</v>
      </c>
      <c r="L246" s="29"/>
      <c r="N246" s="31">
        <v>18</v>
      </c>
      <c r="O246" s="31">
        <v>18</v>
      </c>
      <c r="P246" s="29"/>
      <c r="Q246" s="29"/>
    </row>
    <row r="247" spans="1:17" x14ac:dyDescent="0.25">
      <c r="A247" t="str">
        <f>IF(E247=0,"",1+MAX($A$2:A246))</f>
        <v/>
      </c>
      <c r="B247" s="25" t="s">
        <v>896</v>
      </c>
      <c r="C247" s="25" t="s">
        <v>43</v>
      </c>
      <c r="D247" s="37" t="s">
        <v>899</v>
      </c>
      <c r="E247" s="26"/>
      <c r="F247" s="32" t="s">
        <v>900</v>
      </c>
      <c r="G247" s="44" t="s">
        <v>899</v>
      </c>
      <c r="H247" s="65">
        <v>1</v>
      </c>
      <c r="I247" s="29"/>
      <c r="J247" s="64" t="s">
        <v>44</v>
      </c>
      <c r="K247" s="28">
        <v>1</v>
      </c>
      <c r="L247" s="29"/>
      <c r="N247" s="31">
        <v>54</v>
      </c>
      <c r="O247" s="31">
        <v>54</v>
      </c>
      <c r="P247" s="29"/>
      <c r="Q247" s="29"/>
    </row>
    <row r="248" spans="1:17" x14ac:dyDescent="0.25">
      <c r="A248" t="str">
        <f>IF(E248=0,"",1+MAX($A$2:A247))</f>
        <v/>
      </c>
      <c r="B248" s="25" t="s">
        <v>896</v>
      </c>
      <c r="C248" s="25" t="s">
        <v>43</v>
      </c>
      <c r="D248" s="34" t="s">
        <v>901</v>
      </c>
      <c r="E248" s="26"/>
      <c r="F248" s="32" t="s">
        <v>902</v>
      </c>
      <c r="G248" s="44" t="s">
        <v>901</v>
      </c>
      <c r="H248" s="65">
        <v>1</v>
      </c>
      <c r="I248" s="29"/>
      <c r="J248" s="64" t="s">
        <v>44</v>
      </c>
      <c r="K248" s="28">
        <v>1</v>
      </c>
      <c r="L248" s="29"/>
      <c r="N248" s="31">
        <v>12</v>
      </c>
      <c r="O248" s="31">
        <v>12</v>
      </c>
      <c r="P248" s="29"/>
      <c r="Q248" s="29"/>
    </row>
    <row r="249" spans="1:17" x14ac:dyDescent="0.25">
      <c r="A249" t="str">
        <f>IF(E249=0,"",1+MAX($A$2:A248))</f>
        <v/>
      </c>
      <c r="B249" s="25" t="s">
        <v>896</v>
      </c>
      <c r="C249" s="25" t="s">
        <v>43</v>
      </c>
      <c r="D249" s="34" t="s">
        <v>903</v>
      </c>
      <c r="E249" s="26"/>
      <c r="F249" s="32" t="s">
        <v>904</v>
      </c>
      <c r="G249" s="44" t="s">
        <v>903</v>
      </c>
      <c r="H249" s="65">
        <v>1</v>
      </c>
      <c r="I249" s="29"/>
      <c r="J249" s="64" t="s">
        <v>44</v>
      </c>
      <c r="K249" s="28">
        <v>1</v>
      </c>
      <c r="L249" s="29"/>
      <c r="N249" s="31">
        <v>12</v>
      </c>
      <c r="O249" s="31">
        <v>12</v>
      </c>
      <c r="P249" s="29"/>
      <c r="Q249" s="29"/>
    </row>
    <row r="250" spans="1:17" x14ac:dyDescent="0.25">
      <c r="A250" t="str">
        <f>IF(E250=0,"",1+MAX($A$2:A249))</f>
        <v/>
      </c>
      <c r="B250" s="25" t="s">
        <v>896</v>
      </c>
      <c r="C250" s="25" t="s">
        <v>43</v>
      </c>
      <c r="D250" s="34" t="s">
        <v>905</v>
      </c>
      <c r="E250" s="26"/>
      <c r="F250" s="32" t="s">
        <v>906</v>
      </c>
      <c r="G250" s="44" t="s">
        <v>905</v>
      </c>
      <c r="H250" s="65">
        <v>1</v>
      </c>
      <c r="I250" s="29"/>
      <c r="J250" s="64" t="s">
        <v>44</v>
      </c>
      <c r="K250" s="28">
        <v>1</v>
      </c>
      <c r="L250" s="29"/>
      <c r="N250" s="31">
        <v>42</v>
      </c>
      <c r="O250" s="31">
        <v>42</v>
      </c>
      <c r="P250" s="29"/>
      <c r="Q250" s="29"/>
    </row>
    <row r="251" spans="1:17" x14ac:dyDescent="0.25">
      <c r="A251" t="str">
        <f>IF(E251=0,"",1+MAX($A$2:A250))</f>
        <v/>
      </c>
      <c r="B251" s="25" t="s">
        <v>896</v>
      </c>
      <c r="C251" s="25" t="s">
        <v>43</v>
      </c>
      <c r="D251" s="34" t="s">
        <v>907</v>
      </c>
      <c r="E251" s="26"/>
      <c r="F251" s="32" t="s">
        <v>908</v>
      </c>
      <c r="G251" s="44" t="s">
        <v>907</v>
      </c>
      <c r="H251" s="65">
        <v>1</v>
      </c>
      <c r="I251" s="29"/>
      <c r="J251" s="64" t="s">
        <v>44</v>
      </c>
      <c r="K251" s="28">
        <v>1</v>
      </c>
      <c r="L251" s="29"/>
      <c r="N251" s="31">
        <v>48</v>
      </c>
      <c r="O251" s="31">
        <v>48</v>
      </c>
      <c r="P251" s="29"/>
      <c r="Q251" s="29"/>
    </row>
    <row r="252" spans="1:17" x14ac:dyDescent="0.25">
      <c r="A252" t="str">
        <f>IF(E252=0,"",1+MAX($A$2:A251))</f>
        <v/>
      </c>
      <c r="B252" s="25" t="s">
        <v>896</v>
      </c>
      <c r="C252" s="25" t="s">
        <v>43</v>
      </c>
      <c r="D252" s="34" t="s">
        <v>909</v>
      </c>
      <c r="E252" s="26"/>
      <c r="F252" s="32" t="s">
        <v>910</v>
      </c>
      <c r="G252" s="44" t="s">
        <v>909</v>
      </c>
      <c r="H252" s="65">
        <v>1</v>
      </c>
      <c r="I252" s="29"/>
      <c r="J252" s="64" t="s">
        <v>44</v>
      </c>
      <c r="K252" s="28">
        <v>1</v>
      </c>
      <c r="L252" s="29"/>
      <c r="N252" s="31">
        <v>42</v>
      </c>
      <c r="O252" s="31">
        <v>42</v>
      </c>
      <c r="P252" s="29"/>
      <c r="Q252" s="29"/>
    </row>
    <row r="253" spans="1:17" x14ac:dyDescent="0.25">
      <c r="A253" t="str">
        <f>IF(E253=0,"",1+MAX($A$2:A252))</f>
        <v/>
      </c>
      <c r="B253" s="25" t="s">
        <v>896</v>
      </c>
      <c r="C253" s="25" t="s">
        <v>43</v>
      </c>
      <c r="D253" s="34" t="s">
        <v>911</v>
      </c>
      <c r="E253" s="26"/>
      <c r="F253" s="32" t="s">
        <v>912</v>
      </c>
      <c r="G253" s="44" t="s">
        <v>911</v>
      </c>
      <c r="H253" s="65">
        <v>1</v>
      </c>
      <c r="I253" s="29"/>
      <c r="J253" s="64" t="s">
        <v>44</v>
      </c>
      <c r="K253" s="28">
        <v>1</v>
      </c>
      <c r="L253" s="29"/>
      <c r="N253" s="31">
        <v>42</v>
      </c>
      <c r="O253" s="31">
        <v>42</v>
      </c>
      <c r="P253" s="29"/>
      <c r="Q253" s="29"/>
    </row>
    <row r="254" spans="1:17" x14ac:dyDescent="0.25">
      <c r="A254" t="str">
        <f>IF(E254=0,"",1+MAX($A$2:A253))</f>
        <v/>
      </c>
      <c r="B254" s="25" t="s">
        <v>896</v>
      </c>
      <c r="C254" s="25" t="s">
        <v>43</v>
      </c>
      <c r="D254" s="34" t="s">
        <v>913</v>
      </c>
      <c r="E254" s="26"/>
      <c r="F254" s="32" t="s">
        <v>914</v>
      </c>
      <c r="G254" s="44" t="s">
        <v>913</v>
      </c>
      <c r="H254" s="65">
        <v>1</v>
      </c>
      <c r="I254" s="29"/>
      <c r="J254" s="64" t="s">
        <v>44</v>
      </c>
      <c r="K254" s="28">
        <v>1</v>
      </c>
      <c r="L254" s="29"/>
      <c r="N254" s="31">
        <v>24</v>
      </c>
      <c r="O254" s="31">
        <v>24</v>
      </c>
      <c r="P254" s="29"/>
      <c r="Q254" s="29"/>
    </row>
    <row r="255" spans="1:17" x14ac:dyDescent="0.25">
      <c r="A255" t="str">
        <f>IF(E255=0,"",1+MAX($A$2:A254))</f>
        <v/>
      </c>
      <c r="B255" s="25" t="s">
        <v>896</v>
      </c>
      <c r="C255" s="25" t="s">
        <v>43</v>
      </c>
      <c r="D255" s="34" t="s">
        <v>915</v>
      </c>
      <c r="E255" s="26"/>
      <c r="F255" s="32" t="s">
        <v>916</v>
      </c>
      <c r="G255" s="44" t="s">
        <v>915</v>
      </c>
      <c r="H255" s="65">
        <v>1</v>
      </c>
      <c r="I255" s="29"/>
      <c r="J255" s="64" t="s">
        <v>44</v>
      </c>
      <c r="K255" s="28">
        <v>1</v>
      </c>
      <c r="L255" s="29"/>
      <c r="N255" s="31">
        <v>12</v>
      </c>
      <c r="O255" s="31">
        <v>12</v>
      </c>
      <c r="P255" s="29"/>
      <c r="Q255" s="29"/>
    </row>
    <row r="256" spans="1:17" x14ac:dyDescent="0.25">
      <c r="A256" t="str">
        <f>IF(E256=0,"",1+MAX($A$2:A255))</f>
        <v/>
      </c>
      <c r="B256" s="25" t="s">
        <v>896</v>
      </c>
      <c r="C256" s="25" t="s">
        <v>43</v>
      </c>
      <c r="D256" s="34" t="s">
        <v>917</v>
      </c>
      <c r="E256" s="26"/>
      <c r="F256" s="32" t="s">
        <v>918</v>
      </c>
      <c r="G256" s="44" t="s">
        <v>917</v>
      </c>
      <c r="H256" s="65">
        <v>1</v>
      </c>
      <c r="I256" s="29"/>
      <c r="J256" s="64" t="s">
        <v>44</v>
      </c>
      <c r="K256" s="28">
        <v>1</v>
      </c>
      <c r="L256" s="29"/>
      <c r="N256" s="31">
        <v>12</v>
      </c>
      <c r="O256" s="31">
        <v>12</v>
      </c>
      <c r="P256" s="29"/>
      <c r="Q256" s="29"/>
    </row>
    <row r="257" spans="1:17" ht="15" customHeight="1" x14ac:dyDescent="0.25">
      <c r="A257" t="str">
        <f>IF(E257=0,"",1+MAX($A$2:A256))</f>
        <v/>
      </c>
      <c r="B257" s="25" t="s">
        <v>896</v>
      </c>
      <c r="C257" s="25" t="s">
        <v>43</v>
      </c>
      <c r="D257" s="34" t="s">
        <v>919</v>
      </c>
      <c r="E257" s="26"/>
      <c r="F257" s="32" t="s">
        <v>920</v>
      </c>
      <c r="G257" s="44" t="s">
        <v>919</v>
      </c>
      <c r="H257" s="65">
        <v>1</v>
      </c>
      <c r="I257" s="29"/>
      <c r="J257" s="64" t="s">
        <v>44</v>
      </c>
      <c r="K257" s="28">
        <v>1</v>
      </c>
      <c r="L257" s="29"/>
      <c r="N257" s="31">
        <v>30</v>
      </c>
      <c r="O257" s="31">
        <v>30</v>
      </c>
      <c r="P257" s="29"/>
      <c r="Q257" s="29"/>
    </row>
    <row r="258" spans="1:17" x14ac:dyDescent="0.25">
      <c r="A258" t="str">
        <f>IF(E258=0,"",1+MAX($A$2:A257))</f>
        <v/>
      </c>
      <c r="B258" s="25" t="s">
        <v>896</v>
      </c>
      <c r="C258" s="25" t="s">
        <v>43</v>
      </c>
      <c r="D258" s="34" t="s">
        <v>921</v>
      </c>
      <c r="E258" s="26"/>
      <c r="F258" s="32" t="s">
        <v>922</v>
      </c>
      <c r="G258" s="44" t="s">
        <v>921</v>
      </c>
      <c r="H258" s="65">
        <v>1</v>
      </c>
      <c r="I258" s="29"/>
      <c r="J258" s="64" t="s">
        <v>44</v>
      </c>
      <c r="K258" s="28">
        <v>1</v>
      </c>
      <c r="L258" s="29"/>
      <c r="N258" s="31">
        <v>24</v>
      </c>
      <c r="O258" s="31">
        <v>24</v>
      </c>
      <c r="P258" s="29"/>
      <c r="Q258" s="29"/>
    </row>
    <row r="259" spans="1:17" ht="14.1" customHeight="1" x14ac:dyDescent="0.25">
      <c r="A259" t="str">
        <f>IF(E259=0,"",1+MAX($A$2:A258))</f>
        <v/>
      </c>
      <c r="B259" s="25" t="s">
        <v>896</v>
      </c>
      <c r="C259" s="25" t="s">
        <v>43</v>
      </c>
      <c r="D259" s="34" t="s">
        <v>923</v>
      </c>
      <c r="E259" s="26"/>
      <c r="F259" s="32" t="s">
        <v>924</v>
      </c>
      <c r="G259" s="44" t="s">
        <v>923</v>
      </c>
      <c r="H259" s="65">
        <v>1</v>
      </c>
      <c r="I259" s="29"/>
      <c r="J259" s="64" t="s">
        <v>44</v>
      </c>
      <c r="K259" s="28">
        <v>1</v>
      </c>
      <c r="L259" s="29"/>
      <c r="N259" s="31">
        <v>36</v>
      </c>
      <c r="O259" s="31">
        <v>36</v>
      </c>
      <c r="P259" s="29"/>
      <c r="Q259" s="29"/>
    </row>
    <row r="260" spans="1:17" x14ac:dyDescent="0.25">
      <c r="A260" t="str">
        <f>IF(E260=0,"",1+MAX($A$2:A259))</f>
        <v/>
      </c>
      <c r="B260" s="25" t="s">
        <v>896</v>
      </c>
      <c r="C260" s="25" t="s">
        <v>43</v>
      </c>
      <c r="D260" s="34" t="s">
        <v>925</v>
      </c>
      <c r="E260" s="26"/>
      <c r="F260" s="32" t="s">
        <v>926</v>
      </c>
      <c r="G260" s="44" t="s">
        <v>925</v>
      </c>
      <c r="H260" s="65">
        <v>1</v>
      </c>
      <c r="I260" s="29"/>
      <c r="J260" s="64" t="s">
        <v>44</v>
      </c>
      <c r="K260" s="28">
        <v>1</v>
      </c>
      <c r="L260" s="29"/>
      <c r="N260" s="31">
        <v>24</v>
      </c>
      <c r="O260" s="31">
        <v>24</v>
      </c>
      <c r="P260" s="29"/>
      <c r="Q260" s="29"/>
    </row>
    <row r="261" spans="1:17" x14ac:dyDescent="0.25">
      <c r="A261" t="str">
        <f>IF(E261=0,"",1+MAX($A$2:A260))</f>
        <v/>
      </c>
      <c r="B261" s="25" t="s">
        <v>896</v>
      </c>
      <c r="C261" s="25" t="s">
        <v>43</v>
      </c>
      <c r="D261" s="34" t="s">
        <v>927</v>
      </c>
      <c r="E261" s="26"/>
      <c r="F261" s="32" t="s">
        <v>928</v>
      </c>
      <c r="G261" s="44" t="s">
        <v>927</v>
      </c>
      <c r="H261" s="65">
        <v>1</v>
      </c>
      <c r="I261" s="29"/>
      <c r="J261" s="64" t="s">
        <v>44</v>
      </c>
      <c r="K261" s="28">
        <v>1</v>
      </c>
      <c r="L261" s="29"/>
      <c r="N261" s="31">
        <v>12</v>
      </c>
      <c r="O261" s="31">
        <v>12</v>
      </c>
      <c r="P261" s="29"/>
      <c r="Q261" s="29"/>
    </row>
    <row r="262" spans="1:17" x14ac:dyDescent="0.25">
      <c r="A262" t="str">
        <f>IF(E262=0,"",1+MAX($A$2:A261))</f>
        <v/>
      </c>
      <c r="B262" s="25" t="s">
        <v>896</v>
      </c>
      <c r="C262" s="25" t="s">
        <v>43</v>
      </c>
      <c r="D262" s="34" t="s">
        <v>929</v>
      </c>
      <c r="E262" s="26"/>
      <c r="F262" s="32" t="s">
        <v>930</v>
      </c>
      <c r="G262" s="44" t="s">
        <v>929</v>
      </c>
      <c r="H262" s="65">
        <v>1</v>
      </c>
      <c r="I262" s="29"/>
      <c r="J262" s="64" t="s">
        <v>44</v>
      </c>
      <c r="K262" s="28">
        <v>1</v>
      </c>
      <c r="L262" s="29"/>
      <c r="N262" s="31">
        <v>18</v>
      </c>
      <c r="O262" s="31">
        <v>18</v>
      </c>
      <c r="P262" s="29"/>
      <c r="Q262" s="29"/>
    </row>
    <row r="263" spans="1:17" x14ac:dyDescent="0.25">
      <c r="A263" t="str">
        <f>IF(E263=0,"",1+MAX($A$2:A262))</f>
        <v/>
      </c>
      <c r="B263" s="25" t="s">
        <v>896</v>
      </c>
      <c r="C263" s="25" t="s">
        <v>43</v>
      </c>
      <c r="D263" s="34" t="s">
        <v>931</v>
      </c>
      <c r="E263" s="26"/>
      <c r="F263" s="32" t="s">
        <v>932</v>
      </c>
      <c r="G263" s="44" t="s">
        <v>931</v>
      </c>
      <c r="H263" s="65">
        <v>1</v>
      </c>
      <c r="I263" s="29"/>
      <c r="J263" s="64" t="s">
        <v>44</v>
      </c>
      <c r="K263" s="28">
        <v>1</v>
      </c>
      <c r="L263" s="29"/>
      <c r="N263" s="31">
        <v>204</v>
      </c>
      <c r="O263" s="31">
        <v>204</v>
      </c>
      <c r="P263" s="29"/>
      <c r="Q263" s="29"/>
    </row>
    <row r="264" spans="1:17" x14ac:dyDescent="0.25">
      <c r="A264" t="str">
        <f>IF(E264=0,"",1+MAX($A$2:A263))</f>
        <v/>
      </c>
      <c r="B264" s="25" t="s">
        <v>896</v>
      </c>
      <c r="C264" s="25" t="s">
        <v>43</v>
      </c>
      <c r="D264" s="34" t="s">
        <v>933</v>
      </c>
      <c r="E264" s="26"/>
      <c r="F264" s="32" t="s">
        <v>934</v>
      </c>
      <c r="G264" s="44" t="s">
        <v>933</v>
      </c>
      <c r="H264" s="65">
        <v>1</v>
      </c>
      <c r="I264" s="29"/>
      <c r="J264" s="64" t="s">
        <v>44</v>
      </c>
      <c r="K264" s="28">
        <v>1</v>
      </c>
      <c r="L264" s="29"/>
      <c r="N264" s="31">
        <v>300</v>
      </c>
      <c r="O264" s="31">
        <v>300</v>
      </c>
      <c r="P264" s="29"/>
      <c r="Q264" s="29"/>
    </row>
    <row r="265" spans="1:17" x14ac:dyDescent="0.25">
      <c r="A265" t="str">
        <f>IF(E265=0,"",1+MAX($A$2:A264))</f>
        <v/>
      </c>
      <c r="B265" s="25" t="s">
        <v>896</v>
      </c>
      <c r="C265" s="25" t="s">
        <v>43</v>
      </c>
      <c r="D265" s="34" t="s">
        <v>935</v>
      </c>
      <c r="E265" s="26"/>
      <c r="F265" s="32" t="s">
        <v>936</v>
      </c>
      <c r="G265" s="44" t="s">
        <v>935</v>
      </c>
      <c r="H265" s="65">
        <v>1</v>
      </c>
      <c r="I265" s="29"/>
      <c r="J265" s="64" t="s">
        <v>44</v>
      </c>
      <c r="K265" s="28">
        <v>1</v>
      </c>
      <c r="L265" s="29"/>
      <c r="N265" s="31">
        <v>36</v>
      </c>
      <c r="O265" s="31">
        <v>36</v>
      </c>
      <c r="P265" s="29"/>
      <c r="Q265" s="29"/>
    </row>
    <row r="266" spans="1:17" x14ac:dyDescent="0.25">
      <c r="A266" t="str">
        <f>IF(E266=0,"",1+MAX($A$2:A265))</f>
        <v/>
      </c>
      <c r="B266" s="25" t="s">
        <v>896</v>
      </c>
      <c r="C266" s="25" t="s">
        <v>43</v>
      </c>
      <c r="D266" s="34" t="s">
        <v>937</v>
      </c>
      <c r="E266" s="26"/>
      <c r="F266" s="32" t="s">
        <v>938</v>
      </c>
      <c r="G266" s="44" t="s">
        <v>937</v>
      </c>
      <c r="H266" s="65">
        <v>1</v>
      </c>
      <c r="I266" s="29"/>
      <c r="J266" s="64" t="s">
        <v>44</v>
      </c>
      <c r="K266" s="28">
        <v>1</v>
      </c>
      <c r="L266" s="29"/>
      <c r="N266" s="31">
        <v>102</v>
      </c>
      <c r="O266" s="31">
        <v>102</v>
      </c>
      <c r="P266" s="29"/>
      <c r="Q266" s="29"/>
    </row>
    <row r="267" spans="1:17" x14ac:dyDescent="0.25">
      <c r="A267" t="str">
        <f>IF(E267=0,"",1+MAX($A$2:A266))</f>
        <v/>
      </c>
      <c r="B267" s="25" t="s">
        <v>896</v>
      </c>
      <c r="C267" s="25" t="s">
        <v>43</v>
      </c>
      <c r="D267" s="34" t="s">
        <v>939</v>
      </c>
      <c r="E267" s="26"/>
      <c r="F267" s="32" t="s">
        <v>940</v>
      </c>
      <c r="G267" s="44" t="s">
        <v>939</v>
      </c>
      <c r="H267" s="65">
        <v>1</v>
      </c>
      <c r="I267" s="29"/>
      <c r="J267" s="64" t="s">
        <v>44</v>
      </c>
      <c r="K267" s="28">
        <v>1</v>
      </c>
      <c r="L267" s="29"/>
      <c r="N267" s="31">
        <v>12</v>
      </c>
      <c r="O267" s="31">
        <v>12</v>
      </c>
      <c r="P267" s="29"/>
      <c r="Q267" s="29"/>
    </row>
    <row r="268" spans="1:17" x14ac:dyDescent="0.25">
      <c r="A268" t="str">
        <f>IF(E268=0,"",1+MAX($A$2:A267))</f>
        <v/>
      </c>
      <c r="B268" s="25" t="s">
        <v>896</v>
      </c>
      <c r="C268" s="25" t="s">
        <v>43</v>
      </c>
      <c r="D268" s="34" t="s">
        <v>941</v>
      </c>
      <c r="E268" s="26"/>
      <c r="F268" s="32" t="s">
        <v>942</v>
      </c>
      <c r="G268" s="44" t="s">
        <v>941</v>
      </c>
      <c r="H268" s="65">
        <v>1</v>
      </c>
      <c r="I268" s="29"/>
      <c r="J268" s="64" t="s">
        <v>44</v>
      </c>
      <c r="K268" s="28">
        <v>1</v>
      </c>
      <c r="L268" s="29"/>
      <c r="N268" s="31">
        <v>18</v>
      </c>
      <c r="O268" s="31">
        <v>18</v>
      </c>
      <c r="P268" s="29"/>
      <c r="Q268" s="29"/>
    </row>
    <row r="269" spans="1:17" x14ac:dyDescent="0.25">
      <c r="A269" t="str">
        <f>IF(E269=0,"",1+MAX($A$2:A268))</f>
        <v/>
      </c>
      <c r="B269" s="25" t="s">
        <v>896</v>
      </c>
      <c r="C269" s="25" t="s">
        <v>43</v>
      </c>
      <c r="D269" s="34" t="s">
        <v>943</v>
      </c>
      <c r="E269" s="26"/>
      <c r="F269" s="32" t="s">
        <v>944</v>
      </c>
      <c r="G269" s="44" t="s">
        <v>943</v>
      </c>
      <c r="H269" s="65">
        <v>1</v>
      </c>
      <c r="I269" s="29"/>
      <c r="J269" s="64" t="s">
        <v>44</v>
      </c>
      <c r="K269" s="28">
        <v>1</v>
      </c>
      <c r="L269" s="29"/>
      <c r="N269" s="31">
        <v>36</v>
      </c>
      <c r="O269" s="31">
        <v>36</v>
      </c>
      <c r="P269" s="29"/>
      <c r="Q269" s="29"/>
    </row>
    <row r="270" spans="1:17" x14ac:dyDescent="0.25">
      <c r="A270" t="str">
        <f>IF(E270=0,"",1+MAX($A$2:A269))</f>
        <v/>
      </c>
      <c r="B270" s="25" t="s">
        <v>896</v>
      </c>
      <c r="C270" s="25" t="s">
        <v>43</v>
      </c>
      <c r="D270" s="34" t="s">
        <v>945</v>
      </c>
      <c r="E270" s="26"/>
      <c r="F270" s="32" t="s">
        <v>946</v>
      </c>
      <c r="G270" s="44" t="s">
        <v>945</v>
      </c>
      <c r="H270" s="65">
        <v>1</v>
      </c>
      <c r="I270" s="29"/>
      <c r="J270" s="64" t="s">
        <v>44</v>
      </c>
      <c r="K270" s="28">
        <v>1</v>
      </c>
      <c r="L270" s="29"/>
      <c r="N270" s="31">
        <v>6</v>
      </c>
      <c r="O270" s="31">
        <v>6</v>
      </c>
      <c r="P270" s="29"/>
      <c r="Q270" s="29"/>
    </row>
    <row r="271" spans="1:17" x14ac:dyDescent="0.25">
      <c r="A271" t="str">
        <f>IF(E271=0,"",1+MAX($A$2:A270))</f>
        <v/>
      </c>
      <c r="B271" s="25" t="s">
        <v>896</v>
      </c>
      <c r="C271" s="25" t="s">
        <v>43</v>
      </c>
      <c r="D271" s="34" t="s">
        <v>947</v>
      </c>
      <c r="E271" s="26"/>
      <c r="F271" s="32" t="s">
        <v>948</v>
      </c>
      <c r="G271" s="44" t="s">
        <v>947</v>
      </c>
      <c r="H271" s="65">
        <v>1</v>
      </c>
      <c r="I271" s="29"/>
      <c r="J271" s="64" t="s">
        <v>44</v>
      </c>
      <c r="K271" s="28">
        <v>1</v>
      </c>
      <c r="L271" s="29"/>
      <c r="N271" s="31">
        <v>24</v>
      </c>
      <c r="O271" s="31">
        <v>24</v>
      </c>
      <c r="P271" s="29"/>
      <c r="Q271" s="29"/>
    </row>
    <row r="272" spans="1:17" x14ac:dyDescent="0.25">
      <c r="A272" t="str">
        <f>IF(E272=0,"",1+MAX($A$2:A271))</f>
        <v/>
      </c>
      <c r="B272" s="25" t="s">
        <v>896</v>
      </c>
      <c r="C272" s="25" t="s">
        <v>43</v>
      </c>
      <c r="D272" s="34" t="s">
        <v>949</v>
      </c>
      <c r="E272" s="26"/>
      <c r="F272" s="32" t="s">
        <v>950</v>
      </c>
      <c r="G272" s="44" t="s">
        <v>949</v>
      </c>
      <c r="H272" s="65">
        <v>1</v>
      </c>
      <c r="I272" s="29"/>
      <c r="J272" s="64" t="s">
        <v>44</v>
      </c>
      <c r="K272" s="28">
        <v>1</v>
      </c>
      <c r="L272" s="29"/>
      <c r="N272" s="31">
        <v>6</v>
      </c>
      <c r="O272" s="31">
        <v>6</v>
      </c>
      <c r="P272" s="29"/>
      <c r="Q272" s="29"/>
    </row>
    <row r="273" spans="1:17" x14ac:dyDescent="0.25">
      <c r="A273" t="str">
        <f>IF(E273=0,"",1+MAX($A$2:A272))</f>
        <v/>
      </c>
      <c r="B273" s="25" t="s">
        <v>896</v>
      </c>
      <c r="C273" s="25" t="s">
        <v>43</v>
      </c>
      <c r="D273" s="34" t="s">
        <v>951</v>
      </c>
      <c r="E273" s="26"/>
      <c r="F273" s="32" t="s">
        <v>952</v>
      </c>
      <c r="G273" s="44" t="s">
        <v>951</v>
      </c>
      <c r="H273" s="65">
        <v>1</v>
      </c>
      <c r="I273" s="29"/>
      <c r="J273" s="64" t="s">
        <v>44</v>
      </c>
      <c r="K273" s="28">
        <v>1</v>
      </c>
      <c r="L273" s="29"/>
      <c r="N273" s="31">
        <v>12</v>
      </c>
      <c r="O273" s="31">
        <v>12</v>
      </c>
      <c r="P273" s="29"/>
      <c r="Q273" s="29"/>
    </row>
    <row r="274" spans="1:17" x14ac:dyDescent="0.25">
      <c r="A274" t="str">
        <f>IF(E274=0,"",1+MAX($A$2:A273))</f>
        <v/>
      </c>
      <c r="B274" s="25" t="s">
        <v>896</v>
      </c>
      <c r="C274" s="25" t="s">
        <v>43</v>
      </c>
      <c r="D274" s="34" t="s">
        <v>953</v>
      </c>
      <c r="E274" s="26"/>
      <c r="F274" s="32" t="s">
        <v>954</v>
      </c>
      <c r="G274" s="44" t="s">
        <v>953</v>
      </c>
      <c r="H274" s="65">
        <v>1</v>
      </c>
      <c r="I274" s="29"/>
      <c r="J274" s="64" t="s">
        <v>44</v>
      </c>
      <c r="K274" s="28">
        <v>1</v>
      </c>
      <c r="L274" s="29"/>
      <c r="N274" s="31">
        <v>42</v>
      </c>
      <c r="O274" s="31">
        <v>42</v>
      </c>
      <c r="P274" s="29"/>
      <c r="Q274" s="29"/>
    </row>
    <row r="275" spans="1:17" x14ac:dyDescent="0.25">
      <c r="A275" t="str">
        <f>IF(E275=0,"",1+MAX($A$2:A274))</f>
        <v/>
      </c>
      <c r="B275" s="25" t="s">
        <v>896</v>
      </c>
      <c r="C275" s="25" t="s">
        <v>43</v>
      </c>
      <c r="D275" s="34" t="s">
        <v>955</v>
      </c>
      <c r="E275" s="26"/>
      <c r="F275" s="32" t="s">
        <v>956</v>
      </c>
      <c r="G275" s="44" t="s">
        <v>955</v>
      </c>
      <c r="H275" s="65">
        <v>1</v>
      </c>
      <c r="I275" s="29"/>
      <c r="J275" s="64" t="s">
        <v>44</v>
      </c>
      <c r="K275" s="28">
        <v>1</v>
      </c>
      <c r="L275" s="29"/>
      <c r="N275" s="31">
        <v>30</v>
      </c>
      <c r="O275" s="31">
        <v>30</v>
      </c>
      <c r="P275" s="29"/>
      <c r="Q275" s="29"/>
    </row>
    <row r="276" spans="1:17" x14ac:dyDescent="0.25">
      <c r="A276" t="str">
        <f>IF(E276=0,"",1+MAX($A$2:A275))</f>
        <v/>
      </c>
      <c r="B276" s="25" t="s">
        <v>896</v>
      </c>
      <c r="C276" s="25" t="s">
        <v>43</v>
      </c>
      <c r="D276" s="34" t="s">
        <v>957</v>
      </c>
      <c r="E276" s="26"/>
      <c r="F276" s="32" t="s">
        <v>958</v>
      </c>
      <c r="G276" s="44" t="s">
        <v>957</v>
      </c>
      <c r="H276" s="65">
        <v>1</v>
      </c>
      <c r="I276" s="29"/>
      <c r="J276" s="64" t="s">
        <v>44</v>
      </c>
      <c r="K276" s="28">
        <v>1</v>
      </c>
      <c r="L276" s="29"/>
      <c r="N276" s="31">
        <v>24</v>
      </c>
      <c r="O276" s="31">
        <v>24</v>
      </c>
      <c r="P276" s="29"/>
      <c r="Q276" s="29"/>
    </row>
    <row r="277" spans="1:17" x14ac:dyDescent="0.25">
      <c r="A277" t="str">
        <f>IF(E277=0,"",1+MAX($A$2:A276))</f>
        <v/>
      </c>
      <c r="B277" s="25" t="s">
        <v>896</v>
      </c>
      <c r="C277" s="25" t="s">
        <v>43</v>
      </c>
      <c r="D277" s="34" t="s">
        <v>959</v>
      </c>
      <c r="E277" s="26"/>
      <c r="F277" s="32" t="s">
        <v>960</v>
      </c>
      <c r="G277" s="44" t="s">
        <v>959</v>
      </c>
      <c r="H277" s="65">
        <v>1</v>
      </c>
      <c r="I277" s="29"/>
      <c r="J277" s="64" t="s">
        <v>44</v>
      </c>
      <c r="K277" s="28">
        <v>1</v>
      </c>
      <c r="L277" s="29"/>
      <c r="N277" s="31">
        <v>24</v>
      </c>
      <c r="O277" s="31">
        <v>24</v>
      </c>
      <c r="P277" s="29"/>
      <c r="Q277" s="29"/>
    </row>
    <row r="278" spans="1:17" x14ac:dyDescent="0.25">
      <c r="A278" t="str">
        <f>IF(E278=0,"",1+MAX($A$2:A277))</f>
        <v/>
      </c>
      <c r="B278" s="25" t="s">
        <v>896</v>
      </c>
      <c r="C278" s="25" t="s">
        <v>43</v>
      </c>
      <c r="D278" s="34" t="s">
        <v>961</v>
      </c>
      <c r="E278" s="26"/>
      <c r="F278" s="32" t="s">
        <v>962</v>
      </c>
      <c r="G278" s="44" t="s">
        <v>961</v>
      </c>
      <c r="H278" s="65">
        <v>1</v>
      </c>
      <c r="I278" s="29"/>
      <c r="J278" s="64" t="s">
        <v>44</v>
      </c>
      <c r="K278" s="28">
        <v>1</v>
      </c>
      <c r="L278" s="29"/>
      <c r="N278" s="31">
        <v>36</v>
      </c>
      <c r="O278" s="31">
        <v>36</v>
      </c>
      <c r="P278" s="29"/>
      <c r="Q278" s="29"/>
    </row>
    <row r="279" spans="1:17" x14ac:dyDescent="0.25">
      <c r="A279" t="str">
        <f>IF(E279=0,"",1+MAX($A$2:A278))</f>
        <v/>
      </c>
      <c r="B279" s="25" t="s">
        <v>896</v>
      </c>
      <c r="C279" s="25" t="s">
        <v>43</v>
      </c>
      <c r="D279" s="34" t="s">
        <v>963</v>
      </c>
      <c r="E279" s="26"/>
      <c r="F279" s="32" t="s">
        <v>964</v>
      </c>
      <c r="G279" s="44" t="s">
        <v>963</v>
      </c>
      <c r="H279" s="65">
        <v>1</v>
      </c>
      <c r="I279" s="29"/>
      <c r="J279" s="64" t="s">
        <v>44</v>
      </c>
      <c r="K279" s="28">
        <v>1</v>
      </c>
      <c r="L279" s="29"/>
      <c r="N279" s="31">
        <v>60</v>
      </c>
      <c r="O279" s="31">
        <v>60</v>
      </c>
      <c r="P279" s="29"/>
      <c r="Q279" s="29"/>
    </row>
    <row r="280" spans="1:17" x14ac:dyDescent="0.25">
      <c r="A280" t="str">
        <f>IF(E280=0,"",1+MAX($A$2:A279))</f>
        <v/>
      </c>
      <c r="B280" s="25" t="s">
        <v>896</v>
      </c>
      <c r="C280" s="25" t="s">
        <v>43</v>
      </c>
      <c r="D280" s="34" t="s">
        <v>965</v>
      </c>
      <c r="E280" s="26"/>
      <c r="F280" s="32" t="s">
        <v>966</v>
      </c>
      <c r="G280" s="44" t="s">
        <v>965</v>
      </c>
      <c r="H280" s="65">
        <v>1</v>
      </c>
      <c r="I280" s="29"/>
      <c r="J280" s="64" t="s">
        <v>44</v>
      </c>
      <c r="K280" s="28">
        <v>1</v>
      </c>
      <c r="L280" s="29"/>
      <c r="N280" s="49">
        <v>48</v>
      </c>
      <c r="O280" s="49">
        <v>48</v>
      </c>
      <c r="P280" s="67" t="s">
        <v>967</v>
      </c>
      <c r="Q280" s="67" t="s">
        <v>968</v>
      </c>
    </row>
    <row r="281" spans="1:17" x14ac:dyDescent="0.25">
      <c r="A281" t="str">
        <f>IF(E281=0,"",1+MAX($A$2:A280))</f>
        <v/>
      </c>
      <c r="B281" s="25" t="s">
        <v>896</v>
      </c>
      <c r="C281" s="25" t="s">
        <v>43</v>
      </c>
      <c r="D281" s="34" t="s">
        <v>969</v>
      </c>
      <c r="E281" s="26"/>
      <c r="F281" s="32" t="s">
        <v>970</v>
      </c>
      <c r="G281" s="44" t="s">
        <v>969</v>
      </c>
      <c r="H281" s="65">
        <v>1</v>
      </c>
      <c r="I281" s="29"/>
      <c r="J281" s="64" t="s">
        <v>44</v>
      </c>
      <c r="K281" s="28">
        <v>1</v>
      </c>
      <c r="L281" s="29"/>
      <c r="N281" s="31">
        <v>24</v>
      </c>
      <c r="O281" s="31">
        <v>24</v>
      </c>
      <c r="P281" s="29"/>
      <c r="Q281" s="29"/>
    </row>
    <row r="282" spans="1:17" x14ac:dyDescent="0.25">
      <c r="A282" t="str">
        <f>IF(E282=0,"",1+MAX($A$2:A281))</f>
        <v/>
      </c>
      <c r="B282" s="25" t="s">
        <v>896</v>
      </c>
      <c r="C282" s="25" t="s">
        <v>43</v>
      </c>
      <c r="D282" s="34" t="s">
        <v>971</v>
      </c>
      <c r="E282" s="26"/>
      <c r="F282" s="32" t="s">
        <v>972</v>
      </c>
      <c r="G282" s="44" t="s">
        <v>971</v>
      </c>
      <c r="H282" s="65">
        <v>1</v>
      </c>
      <c r="I282" s="29"/>
      <c r="J282" s="64" t="s">
        <v>44</v>
      </c>
      <c r="K282" s="28">
        <v>1</v>
      </c>
      <c r="L282" s="29"/>
      <c r="N282" s="31">
        <v>24</v>
      </c>
      <c r="O282" s="31">
        <v>24</v>
      </c>
      <c r="P282" s="29"/>
      <c r="Q282" s="29"/>
    </row>
    <row r="283" spans="1:17" x14ac:dyDescent="0.25">
      <c r="A283" t="str">
        <f>IF(E283=0,"",1+MAX($A$2:A282))</f>
        <v/>
      </c>
      <c r="B283" s="25" t="s">
        <v>896</v>
      </c>
      <c r="C283" s="25" t="s">
        <v>43</v>
      </c>
      <c r="D283" s="34" t="s">
        <v>973</v>
      </c>
      <c r="E283" s="26"/>
      <c r="F283" s="32" t="s">
        <v>974</v>
      </c>
      <c r="G283" s="44" t="s">
        <v>975</v>
      </c>
      <c r="H283" s="65">
        <v>1</v>
      </c>
      <c r="I283" s="29"/>
      <c r="J283" s="64" t="s">
        <v>44</v>
      </c>
      <c r="K283" s="28">
        <v>1</v>
      </c>
      <c r="L283" s="29"/>
      <c r="N283" s="49">
        <v>12</v>
      </c>
      <c r="O283" s="49">
        <v>12</v>
      </c>
      <c r="P283" s="68" t="s">
        <v>976</v>
      </c>
      <c r="Q283" s="68" t="s">
        <v>977</v>
      </c>
    </row>
    <row r="284" spans="1:17" x14ac:dyDescent="0.25">
      <c r="A284" t="str">
        <f>IF(E284=0,"",1+MAX($A$2:A283))</f>
        <v/>
      </c>
      <c r="B284" s="25" t="s">
        <v>896</v>
      </c>
      <c r="C284" s="25" t="s">
        <v>43</v>
      </c>
      <c r="D284" s="34" t="s">
        <v>978</v>
      </c>
      <c r="E284" s="26"/>
      <c r="F284" s="32" t="s">
        <v>979</v>
      </c>
      <c r="G284" s="44" t="s">
        <v>978</v>
      </c>
      <c r="H284" s="65">
        <v>1</v>
      </c>
      <c r="I284" s="29"/>
      <c r="J284" s="64" t="s">
        <v>44</v>
      </c>
      <c r="K284" s="28">
        <v>1</v>
      </c>
      <c r="L284" s="29"/>
      <c r="N284" s="31">
        <v>30</v>
      </c>
      <c r="O284" s="71">
        <v>30</v>
      </c>
      <c r="P284" s="29"/>
      <c r="Q284" s="29"/>
    </row>
    <row r="285" spans="1:17" x14ac:dyDescent="0.25">
      <c r="A285" t="str">
        <f>IF(E285=0,"",1+MAX($A$2:A284))</f>
        <v/>
      </c>
      <c r="B285" s="25" t="s">
        <v>896</v>
      </c>
      <c r="C285" s="25" t="s">
        <v>43</v>
      </c>
      <c r="D285" s="34" t="s">
        <v>980</v>
      </c>
      <c r="E285" s="26"/>
      <c r="F285" s="32" t="s">
        <v>981</v>
      </c>
      <c r="G285" s="44" t="s">
        <v>980</v>
      </c>
      <c r="H285" s="65">
        <v>1</v>
      </c>
      <c r="I285" s="29"/>
      <c r="J285" s="64" t="s">
        <v>44</v>
      </c>
      <c r="K285" s="28">
        <v>1</v>
      </c>
      <c r="L285" s="29"/>
      <c r="N285" s="31">
        <v>12</v>
      </c>
      <c r="O285" s="31">
        <v>12</v>
      </c>
      <c r="P285" s="29"/>
      <c r="Q285" s="29"/>
    </row>
    <row r="286" spans="1:17" x14ac:dyDescent="0.25">
      <c r="A286" t="str">
        <f>IF(E286=0,"",1+MAX($A$2:A285))</f>
        <v/>
      </c>
      <c r="B286" s="25" t="s">
        <v>896</v>
      </c>
      <c r="C286" s="25" t="s">
        <v>43</v>
      </c>
      <c r="D286" s="34" t="s">
        <v>982</v>
      </c>
      <c r="E286" s="26"/>
      <c r="F286" s="32" t="s">
        <v>983</v>
      </c>
      <c r="G286" s="44" t="s">
        <v>982</v>
      </c>
      <c r="H286" s="65">
        <v>1</v>
      </c>
      <c r="I286" s="29"/>
      <c r="J286" s="64" t="s">
        <v>44</v>
      </c>
      <c r="K286" s="28">
        <v>1</v>
      </c>
      <c r="L286" s="29"/>
      <c r="N286" s="31">
        <v>6</v>
      </c>
      <c r="O286" s="31">
        <v>6</v>
      </c>
      <c r="P286" s="29"/>
      <c r="Q286" s="29"/>
    </row>
    <row r="287" spans="1:17" x14ac:dyDescent="0.25">
      <c r="A287" t="str">
        <f>IF(E287=0,"",1+MAX($A$2:A286))</f>
        <v/>
      </c>
      <c r="B287" s="25" t="s">
        <v>896</v>
      </c>
      <c r="C287" s="25" t="s">
        <v>43</v>
      </c>
      <c r="D287" s="34" t="s">
        <v>984</v>
      </c>
      <c r="E287" s="26"/>
      <c r="F287" s="32" t="s">
        <v>985</v>
      </c>
      <c r="G287" s="44" t="s">
        <v>984</v>
      </c>
      <c r="H287" s="65">
        <v>1</v>
      </c>
      <c r="I287" s="29"/>
      <c r="J287" s="64" t="s">
        <v>44</v>
      </c>
      <c r="K287" s="28">
        <v>1</v>
      </c>
      <c r="L287" s="29"/>
      <c r="N287" s="31">
        <v>6</v>
      </c>
      <c r="O287" s="31">
        <v>6</v>
      </c>
      <c r="P287" s="29"/>
      <c r="Q287" s="29"/>
    </row>
    <row r="288" spans="1:17" x14ac:dyDescent="0.25">
      <c r="A288" t="str">
        <f>IF(E288=0,"",1+MAX($A$2:A287))</f>
        <v/>
      </c>
      <c r="B288" s="25" t="s">
        <v>896</v>
      </c>
      <c r="C288" s="25" t="s">
        <v>43</v>
      </c>
      <c r="D288" s="34" t="s">
        <v>986</v>
      </c>
      <c r="E288" s="26"/>
      <c r="F288" s="32" t="s">
        <v>987</v>
      </c>
      <c r="G288" s="44" t="s">
        <v>986</v>
      </c>
      <c r="H288" s="65">
        <v>1</v>
      </c>
      <c r="I288" s="29"/>
      <c r="J288" s="64" t="s">
        <v>44</v>
      </c>
      <c r="K288" s="28">
        <v>1</v>
      </c>
      <c r="L288" s="29"/>
      <c r="N288" s="31">
        <v>6</v>
      </c>
      <c r="O288" s="31">
        <v>6</v>
      </c>
      <c r="P288" s="29"/>
      <c r="Q288" s="29"/>
    </row>
    <row r="289" spans="1:17" x14ac:dyDescent="0.25">
      <c r="A289" t="str">
        <f>IF(E289=0,"",1+MAX($A$2:A288))</f>
        <v/>
      </c>
      <c r="B289" s="25" t="s">
        <v>896</v>
      </c>
      <c r="C289" s="25" t="s">
        <v>43</v>
      </c>
      <c r="D289" s="34" t="s">
        <v>988</v>
      </c>
      <c r="E289" s="26"/>
      <c r="F289" s="32" t="s">
        <v>989</v>
      </c>
      <c r="G289" s="44" t="s">
        <v>988</v>
      </c>
      <c r="H289" s="65">
        <v>1</v>
      </c>
      <c r="I289" s="29"/>
      <c r="J289" s="64" t="s">
        <v>44</v>
      </c>
      <c r="K289" s="28">
        <v>1</v>
      </c>
      <c r="L289" s="29"/>
      <c r="N289" s="31">
        <v>6</v>
      </c>
      <c r="O289" s="31">
        <v>6</v>
      </c>
      <c r="P289" s="29"/>
      <c r="Q289" s="29"/>
    </row>
    <row r="290" spans="1:17" ht="15" customHeight="1" x14ac:dyDescent="0.25">
      <c r="A290" t="str">
        <f>IF(E290=0,"",1+MAX($A$2:A289))</f>
        <v/>
      </c>
      <c r="B290" s="33"/>
      <c r="C290" s="33"/>
      <c r="D290" s="33"/>
      <c r="E290" s="51"/>
      <c r="F290" s="45"/>
      <c r="H290" s="66"/>
      <c r="K290" s="46"/>
    </row>
    <row r="291" spans="1:17" x14ac:dyDescent="0.25">
      <c r="A291" t="str">
        <f>IF(E291=0,"",1+MAX($A$2:A290))</f>
        <v/>
      </c>
      <c r="B291" s="33"/>
      <c r="C291" s="33"/>
      <c r="D291" s="33"/>
      <c r="E291" s="51"/>
      <c r="F291" s="45"/>
      <c r="H291" s="66"/>
      <c r="K291" s="46"/>
    </row>
    <row r="292" spans="1:17" x14ac:dyDescent="0.25">
      <c r="A292" t="str">
        <f>IF(E292=0,"",1+MAX($A$2:A291))</f>
        <v/>
      </c>
      <c r="B292" s="33"/>
      <c r="C292" s="33"/>
      <c r="D292" s="33"/>
      <c r="E292" s="51"/>
      <c r="F292" s="45"/>
      <c r="H292" s="66"/>
      <c r="K292" s="46"/>
    </row>
    <row r="293" spans="1:17" x14ac:dyDescent="0.25">
      <c r="A293" t="str">
        <f>IF(E293=0,"",1+MAX($A$2:A292))</f>
        <v/>
      </c>
      <c r="B293" s="33"/>
      <c r="C293" s="33"/>
      <c r="D293" s="33"/>
      <c r="E293" s="51"/>
      <c r="F293" s="45"/>
      <c r="H293" s="66"/>
      <c r="K293" s="46"/>
    </row>
    <row r="294" spans="1:17" x14ac:dyDescent="0.25">
      <c r="A294" t="str">
        <f>IF(E294=0,"",1+MAX($A$2:A293))</f>
        <v/>
      </c>
      <c r="B294" s="33"/>
      <c r="C294" s="33"/>
      <c r="D294" s="33"/>
      <c r="E294" s="51"/>
      <c r="F294" s="45"/>
      <c r="H294" s="66"/>
      <c r="K294" s="46"/>
    </row>
    <row r="295" spans="1:17" x14ac:dyDescent="0.25">
      <c r="A295" t="str">
        <f>IF(E295=0,"",1+MAX($A$2:A294))</f>
        <v/>
      </c>
      <c r="B295" s="33"/>
      <c r="C295" s="33"/>
      <c r="D295" s="33"/>
      <c r="E295" s="51"/>
      <c r="F295" s="45"/>
      <c r="H295" s="66"/>
      <c r="K295" s="46"/>
    </row>
    <row r="296" spans="1:17" x14ac:dyDescent="0.25">
      <c r="A296" t="str">
        <f>IF(E296=0,"",1+MAX($A$2:A295))</f>
        <v/>
      </c>
      <c r="B296" s="33"/>
      <c r="C296" s="33"/>
      <c r="D296" s="33"/>
      <c r="E296" s="51"/>
      <c r="F296" s="45"/>
      <c r="H296" s="66"/>
      <c r="K296" s="46"/>
    </row>
    <row r="297" spans="1:17" x14ac:dyDescent="0.25">
      <c r="A297" t="str">
        <f>IF(E297=0,"",1+MAX($A$2:A296))</f>
        <v/>
      </c>
      <c r="B297" s="33"/>
      <c r="C297" s="33"/>
      <c r="D297" s="33"/>
      <c r="E297" s="51"/>
      <c r="F297" s="45"/>
      <c r="H297" s="66"/>
      <c r="K297" s="46"/>
    </row>
    <row r="298" spans="1:17" x14ac:dyDescent="0.25">
      <c r="A298" t="str">
        <f>IF(E298=0,"",1+MAX($A$2:A297))</f>
        <v/>
      </c>
      <c r="B298" s="33"/>
      <c r="C298" s="33"/>
      <c r="D298" s="33"/>
      <c r="E298" s="51"/>
      <c r="F298" s="45"/>
      <c r="H298" s="66"/>
      <c r="K298" s="46"/>
    </row>
    <row r="299" spans="1:17" x14ac:dyDescent="0.25">
      <c r="A299" t="str">
        <f>IF(E299=0,"",1+MAX($A$2:A298))</f>
        <v/>
      </c>
      <c r="B299" s="33"/>
      <c r="C299" s="33"/>
      <c r="D299" s="33"/>
      <c r="E299" s="51"/>
      <c r="F299" s="45"/>
      <c r="H299" s="66"/>
      <c r="K299" s="46"/>
    </row>
    <row r="300" spans="1:17" x14ac:dyDescent="0.25">
      <c r="A300" t="str">
        <f>IF(E300=0,"",1+MAX($A$2:A299))</f>
        <v/>
      </c>
      <c r="B300" s="33"/>
      <c r="C300" s="33"/>
      <c r="D300" s="33"/>
      <c r="E300" s="51"/>
      <c r="F300" s="45"/>
      <c r="H300" s="66"/>
      <c r="K300" s="46"/>
    </row>
    <row r="301" spans="1:17" x14ac:dyDescent="0.25">
      <c r="A301" t="str">
        <f>IF(E301=0,"",1+MAX($A$2:A300))</f>
        <v/>
      </c>
      <c r="B301" s="33"/>
      <c r="C301" s="33"/>
      <c r="D301" s="33"/>
      <c r="E301" s="51"/>
      <c r="F301" s="45"/>
      <c r="H301" s="66"/>
      <c r="K301" s="46"/>
    </row>
    <row r="302" spans="1:17" x14ac:dyDescent="0.25">
      <c r="A302" t="str">
        <f>IF(E302=0,"",1+MAX($A$2:A301))</f>
        <v/>
      </c>
      <c r="B302" s="33"/>
      <c r="C302" s="33"/>
      <c r="D302" s="33"/>
      <c r="E302" s="51"/>
      <c r="F302" s="45"/>
      <c r="H302" s="66"/>
      <c r="K302" s="46"/>
    </row>
    <row r="303" spans="1:17" x14ac:dyDescent="0.25">
      <c r="A303" t="str">
        <f>IF(E303=0,"",1+MAX($A$2:A302))</f>
        <v/>
      </c>
      <c r="B303" s="33"/>
      <c r="C303" s="33"/>
      <c r="D303" s="33"/>
      <c r="E303" s="51"/>
      <c r="F303" s="45"/>
      <c r="H303" s="66"/>
      <c r="K303" s="46"/>
    </row>
    <row r="304" spans="1:17" x14ac:dyDescent="0.25">
      <c r="A304" t="str">
        <f>IF(E304=0,"",1+MAX($A$2:A303))</f>
        <v/>
      </c>
      <c r="B304" s="33"/>
      <c r="C304" s="33"/>
      <c r="D304" s="33"/>
      <c r="E304" s="51"/>
      <c r="F304" s="45"/>
      <c r="H304" s="66"/>
      <c r="K304" s="46"/>
    </row>
    <row r="305" spans="1:11" x14ac:dyDescent="0.25">
      <c r="A305" t="str">
        <f>IF(E305=0,"",1+MAX($A$2:A304))</f>
        <v/>
      </c>
      <c r="B305" s="33"/>
      <c r="C305" s="33"/>
      <c r="D305" s="33"/>
      <c r="E305" s="51"/>
      <c r="F305" s="45"/>
      <c r="H305" s="66"/>
      <c r="K305" s="46"/>
    </row>
    <row r="306" spans="1:11" x14ac:dyDescent="0.25">
      <c r="A306" t="str">
        <f>IF(E306=0,"",1+MAX($A$2:A305))</f>
        <v/>
      </c>
      <c r="B306" s="33"/>
      <c r="C306" s="33"/>
      <c r="D306" s="33"/>
      <c r="E306" s="51"/>
      <c r="F306" s="45"/>
      <c r="H306" s="66"/>
      <c r="K306" s="46"/>
    </row>
    <row r="307" spans="1:11" x14ac:dyDescent="0.25">
      <c r="A307" t="str">
        <f>IF(E307=0,"",1+MAX($A$2:A306))</f>
        <v/>
      </c>
      <c r="B307" s="33"/>
      <c r="C307" s="33"/>
      <c r="D307" s="33"/>
      <c r="E307" s="51"/>
      <c r="F307" s="45"/>
      <c r="H307" s="66"/>
      <c r="K307" s="46"/>
    </row>
    <row r="308" spans="1:11" x14ac:dyDescent="0.25">
      <c r="A308" t="str">
        <f>IF(E308=0,"",1+MAX($A$2:A307))</f>
        <v/>
      </c>
      <c r="B308" s="33"/>
      <c r="C308" s="33"/>
      <c r="D308" s="33"/>
      <c r="E308" s="51"/>
      <c r="F308" s="45"/>
      <c r="H308" s="66"/>
      <c r="K308" s="46"/>
    </row>
    <row r="309" spans="1:11" x14ac:dyDescent="0.25">
      <c r="A309" t="str">
        <f>IF(E309=0,"",1+MAX($A$2:A308))</f>
        <v/>
      </c>
      <c r="B309" s="33"/>
      <c r="C309" s="33"/>
      <c r="D309" s="33"/>
      <c r="E309" s="51"/>
      <c r="F309" s="45"/>
      <c r="H309" s="66"/>
      <c r="K309" s="46"/>
    </row>
    <row r="310" spans="1:11" x14ac:dyDescent="0.25">
      <c r="A310" t="str">
        <f>IF(E310=0,"",1+MAX($A$2:A309))</f>
        <v/>
      </c>
      <c r="B310" s="33"/>
      <c r="C310" s="33"/>
      <c r="D310" s="33"/>
      <c r="E310" s="51"/>
      <c r="F310" s="45"/>
      <c r="H310" s="66"/>
      <c r="K310" s="46"/>
    </row>
    <row r="311" spans="1:11" x14ac:dyDescent="0.25">
      <c r="A311" t="str">
        <f>IF(E311=0,"",1+MAX($A$2:A310))</f>
        <v/>
      </c>
      <c r="B311" s="33"/>
      <c r="C311" s="33"/>
      <c r="D311" s="33"/>
      <c r="E311" s="51"/>
      <c r="F311" s="45"/>
      <c r="H311" s="66"/>
      <c r="K311" s="46"/>
    </row>
    <row r="312" spans="1:11" x14ac:dyDescent="0.25">
      <c r="A312" t="str">
        <f>IF(E312=0,"",1+MAX($A$2:A311))</f>
        <v/>
      </c>
      <c r="B312" s="33"/>
      <c r="C312" s="33"/>
      <c r="D312" s="33"/>
      <c r="E312" s="51"/>
      <c r="F312" s="45"/>
      <c r="H312" s="66"/>
      <c r="K312" s="46"/>
    </row>
    <row r="313" spans="1:11" x14ac:dyDescent="0.25">
      <c r="A313" t="str">
        <f>IF(E313=0,"",1+MAX($A$2:A312))</f>
        <v/>
      </c>
      <c r="B313" s="33"/>
      <c r="C313" s="33"/>
      <c r="D313" s="33"/>
      <c r="E313" s="51"/>
      <c r="F313" s="45"/>
      <c r="H313" s="66"/>
      <c r="K313" s="46"/>
    </row>
    <row r="314" spans="1:11" x14ac:dyDescent="0.25">
      <c r="A314" t="str">
        <f>IF(E314=0,"",1+MAX($A$2:A313))</f>
        <v/>
      </c>
      <c r="B314" s="33"/>
      <c r="C314" s="33"/>
      <c r="D314" s="33"/>
      <c r="E314" s="51"/>
      <c r="F314" s="45"/>
      <c r="H314" s="66"/>
      <c r="K314" s="46"/>
    </row>
    <row r="315" spans="1:11" x14ac:dyDescent="0.25">
      <c r="A315" t="str">
        <f>IF(E315=0,"",1+MAX($A$2:A314))</f>
        <v/>
      </c>
      <c r="B315" s="33"/>
      <c r="C315" s="33"/>
      <c r="D315" s="33"/>
      <c r="E315" s="51"/>
      <c r="F315" s="45"/>
      <c r="H315" s="66"/>
      <c r="K315" s="46"/>
    </row>
    <row r="316" spans="1:11" x14ac:dyDescent="0.25">
      <c r="A316" t="str">
        <f>IF(E316=0,"",1+MAX($A$2:A315))</f>
        <v/>
      </c>
      <c r="B316" s="33"/>
      <c r="C316" s="33"/>
      <c r="D316" s="33"/>
      <c r="E316" s="51"/>
      <c r="F316" s="45"/>
      <c r="H316" s="66"/>
      <c r="K316" s="46"/>
    </row>
    <row r="317" spans="1:11" x14ac:dyDescent="0.25">
      <c r="A317" t="str">
        <f>IF(E317=0,"",1+MAX($A$2:A316))</f>
        <v/>
      </c>
      <c r="B317" s="33"/>
      <c r="C317" s="33"/>
      <c r="D317" s="33"/>
      <c r="E317" s="51"/>
      <c r="F317" s="45"/>
      <c r="H317" s="66"/>
      <c r="K317" s="46"/>
    </row>
    <row r="318" spans="1:11" x14ac:dyDescent="0.25">
      <c r="A318" t="str">
        <f>IF(E318=0,"",1+MAX($A$2:A317))</f>
        <v/>
      </c>
      <c r="B318" s="33"/>
      <c r="C318" s="33"/>
      <c r="D318" s="33"/>
      <c r="E318" s="51"/>
      <c r="F318" s="45"/>
      <c r="H318" s="66"/>
      <c r="K318" s="46"/>
    </row>
    <row r="319" spans="1:11" x14ac:dyDescent="0.25">
      <c r="A319" t="str">
        <f>IF(E319=0,"",1+MAX($A$2:A318))</f>
        <v/>
      </c>
      <c r="B319" s="33"/>
      <c r="C319" s="33"/>
      <c r="D319" s="33"/>
      <c r="E319" s="51"/>
      <c r="F319" s="45"/>
      <c r="H319" s="66"/>
      <c r="K319" s="46"/>
    </row>
    <row r="320" spans="1:11" x14ac:dyDescent="0.25">
      <c r="A320" t="str">
        <f>IF(E320=0,"",1+MAX($A$2:A319))</f>
        <v/>
      </c>
      <c r="B320" s="33"/>
      <c r="C320" s="33"/>
      <c r="D320" s="33"/>
      <c r="E320" s="51"/>
      <c r="F320" s="45"/>
      <c r="H320" s="66"/>
      <c r="K320" s="46"/>
    </row>
    <row r="321" spans="1:11" x14ac:dyDescent="0.25">
      <c r="A321" t="str">
        <f>IF(E321=0,"",1+MAX($A$2:A320))</f>
        <v/>
      </c>
      <c r="B321" s="33"/>
      <c r="C321" s="33"/>
      <c r="D321" s="33"/>
      <c r="E321" s="51"/>
      <c r="F321" s="45"/>
      <c r="H321" s="66"/>
      <c r="K321" s="46"/>
    </row>
    <row r="322" spans="1:11" x14ac:dyDescent="0.25">
      <c r="A322" t="str">
        <f>IF(E322=0,"",1+MAX($A$2:A321))</f>
        <v/>
      </c>
      <c r="B322" s="33"/>
      <c r="C322" s="33"/>
      <c r="D322" s="33"/>
      <c r="E322" s="51"/>
      <c r="F322" s="45"/>
      <c r="H322" s="66"/>
      <c r="K322" s="46"/>
    </row>
    <row r="323" spans="1:11" x14ac:dyDescent="0.25">
      <c r="A323" t="str">
        <f>IF(E323=0,"",1+MAX($A$2:A322))</f>
        <v/>
      </c>
      <c r="B323" s="33"/>
      <c r="C323" s="33"/>
      <c r="D323" s="33"/>
      <c r="E323" s="51"/>
      <c r="F323" s="45"/>
      <c r="H323" s="66"/>
      <c r="K323" s="46"/>
    </row>
    <row r="324" spans="1:11" x14ac:dyDescent="0.25">
      <c r="A324" t="str">
        <f>IF(E324=0,"",1+MAX($A$2:A323))</f>
        <v/>
      </c>
      <c r="B324" s="33"/>
      <c r="C324" s="33"/>
      <c r="D324" s="33"/>
      <c r="E324" s="51"/>
      <c r="F324" s="45"/>
      <c r="H324" s="66"/>
      <c r="K324" s="46"/>
    </row>
    <row r="325" spans="1:11" x14ac:dyDescent="0.25">
      <c r="A325" t="str">
        <f>IF(E325=0,"",1+MAX($A$2:A324))</f>
        <v/>
      </c>
      <c r="B325" s="33"/>
      <c r="C325" s="33"/>
      <c r="D325" s="33"/>
      <c r="E325" s="51"/>
      <c r="F325" s="45"/>
      <c r="H325" s="66"/>
      <c r="K325" s="46"/>
    </row>
    <row r="326" spans="1:11" x14ac:dyDescent="0.25">
      <c r="A326" t="str">
        <f>IF(E326=0,"",1+MAX($A$2:A325))</f>
        <v/>
      </c>
      <c r="B326" s="33"/>
      <c r="C326" s="33"/>
      <c r="D326" s="33"/>
      <c r="E326" s="51"/>
      <c r="F326" s="45"/>
      <c r="H326" s="66"/>
      <c r="K326" s="46"/>
    </row>
    <row r="327" spans="1:11" x14ac:dyDescent="0.25">
      <c r="A327" t="str">
        <f>IF(E327=0,"",1+MAX($A$2:A326))</f>
        <v/>
      </c>
      <c r="B327" s="33"/>
      <c r="C327" s="33"/>
      <c r="D327" s="33"/>
      <c r="E327" s="51"/>
      <c r="F327" s="45"/>
      <c r="H327" s="66"/>
      <c r="K327" s="46"/>
    </row>
    <row r="328" spans="1:11" x14ac:dyDescent="0.25">
      <c r="A328" t="str">
        <f>IF(E328=0,"",1+MAX($A$2:A327))</f>
        <v/>
      </c>
      <c r="B328" s="33"/>
      <c r="C328" s="33"/>
      <c r="D328" s="33"/>
      <c r="E328" s="51"/>
      <c r="F328" s="45"/>
      <c r="H328" s="66"/>
      <c r="K328" s="46"/>
    </row>
    <row r="329" spans="1:11" x14ac:dyDescent="0.25">
      <c r="A329" t="str">
        <f>IF(E329=0,"",1+MAX($A$2:A328))</f>
        <v/>
      </c>
      <c r="B329" s="33"/>
      <c r="C329" s="33"/>
      <c r="D329" s="33"/>
      <c r="E329" s="51"/>
      <c r="F329" s="45"/>
      <c r="H329" s="66"/>
      <c r="K329" s="46"/>
    </row>
    <row r="330" spans="1:11" x14ac:dyDescent="0.25">
      <c r="A330" t="str">
        <f>IF(E330=0,"",1+MAX($A$2:A329))</f>
        <v/>
      </c>
      <c r="B330" s="33"/>
      <c r="C330" s="33"/>
      <c r="D330" s="33"/>
      <c r="E330" s="51"/>
      <c r="F330" s="45"/>
      <c r="H330" s="66"/>
      <c r="K330" s="46"/>
    </row>
    <row r="331" spans="1:11" x14ac:dyDescent="0.25">
      <c r="A331" t="str">
        <f>IF(E331=0,"",1+MAX($A$2:A330))</f>
        <v/>
      </c>
      <c r="B331" s="33"/>
      <c r="C331" s="33"/>
      <c r="D331" s="33"/>
      <c r="E331" s="51"/>
      <c r="F331" s="45"/>
      <c r="H331" s="66"/>
      <c r="K331" s="46"/>
    </row>
    <row r="332" spans="1:11" x14ac:dyDescent="0.25">
      <c r="A332" t="str">
        <f>IF(E332=0,"",1+MAX($A$2:A331))</f>
        <v/>
      </c>
      <c r="B332" s="33"/>
      <c r="C332" s="33"/>
      <c r="D332" s="33"/>
      <c r="E332" s="51"/>
      <c r="F332" s="45"/>
      <c r="H332" s="66"/>
      <c r="K332" s="46"/>
    </row>
    <row r="333" spans="1:11" x14ac:dyDescent="0.25">
      <c r="A333" t="str">
        <f>IF(E333=0,"",1+MAX($A$2:A332))</f>
        <v/>
      </c>
      <c r="B333" s="33"/>
      <c r="C333" s="33"/>
      <c r="D333" s="33"/>
      <c r="E333" s="51"/>
      <c r="F333" s="45"/>
      <c r="H333" s="66"/>
      <c r="K333" s="46"/>
    </row>
    <row r="334" spans="1:11" x14ac:dyDescent="0.25">
      <c r="A334" t="str">
        <f>IF(E334=0,"",1+MAX($A$2:A333))</f>
        <v/>
      </c>
      <c r="B334" s="33"/>
      <c r="C334" s="33"/>
      <c r="D334" s="33"/>
      <c r="E334" s="51"/>
      <c r="F334" s="45"/>
      <c r="H334" s="66"/>
      <c r="K334" s="46"/>
    </row>
    <row r="335" spans="1:11" x14ac:dyDescent="0.25">
      <c r="A335" t="str">
        <f>IF(E335=0,"",1+MAX($A$2:A334))</f>
        <v/>
      </c>
      <c r="B335" s="33"/>
      <c r="C335" s="33"/>
      <c r="D335" s="33"/>
      <c r="E335" s="51"/>
      <c r="F335" s="45"/>
      <c r="H335" s="66"/>
      <c r="K335" s="46"/>
    </row>
    <row r="336" spans="1:11" x14ac:dyDescent="0.25">
      <c r="A336" t="str">
        <f>IF(E336=0,"",1+MAX($A$2:A335))</f>
        <v/>
      </c>
      <c r="B336" s="33"/>
      <c r="C336" s="33"/>
      <c r="D336" s="33"/>
      <c r="E336" s="51"/>
      <c r="F336" s="45"/>
      <c r="H336" s="66"/>
      <c r="K336" s="46"/>
    </row>
    <row r="337" spans="1:11" x14ac:dyDescent="0.25">
      <c r="A337" t="str">
        <f>IF(E337=0,"",1+MAX($A$2:A336))</f>
        <v/>
      </c>
      <c r="B337" s="33"/>
      <c r="C337" s="33"/>
      <c r="D337" s="33"/>
      <c r="E337" s="51"/>
      <c r="F337" s="45"/>
      <c r="H337" s="66"/>
      <c r="K337" s="46"/>
    </row>
    <row r="338" spans="1:11" x14ac:dyDescent="0.25">
      <c r="A338" t="str">
        <f>IF(E338=0,"",1+MAX($A$2:A337))</f>
        <v/>
      </c>
      <c r="B338" s="33"/>
      <c r="C338" s="33"/>
      <c r="D338" s="33"/>
      <c r="E338" s="51"/>
      <c r="F338" s="45"/>
      <c r="H338" s="66"/>
      <c r="K338" s="46"/>
    </row>
    <row r="339" spans="1:11" x14ac:dyDescent="0.25">
      <c r="A339" t="str">
        <f>IF(E339=0,"",1+MAX($A$2:A338))</f>
        <v/>
      </c>
      <c r="B339" s="33"/>
      <c r="C339" s="33"/>
      <c r="D339" s="33"/>
      <c r="E339" s="51"/>
      <c r="F339" s="45"/>
      <c r="H339" s="66"/>
      <c r="K339" s="46"/>
    </row>
    <row r="340" spans="1:11" x14ac:dyDescent="0.25">
      <c r="A340" t="str">
        <f>IF(E340=0,"",1+MAX($A$2:A339))</f>
        <v/>
      </c>
      <c r="B340" s="33"/>
      <c r="C340" s="33"/>
      <c r="D340" s="33"/>
      <c r="E340" s="51"/>
      <c r="F340" s="45"/>
      <c r="H340" s="66"/>
      <c r="K340" s="46"/>
    </row>
    <row r="341" spans="1:11" x14ac:dyDescent="0.25">
      <c r="A341" t="str">
        <f>IF(E341=0,"",1+MAX($A$2:A340))</f>
        <v/>
      </c>
      <c r="B341" s="33"/>
      <c r="C341" s="33"/>
      <c r="D341" s="33"/>
      <c r="E341" s="51"/>
      <c r="F341" s="45"/>
      <c r="H341" s="66"/>
      <c r="K341" s="46"/>
    </row>
    <row r="342" spans="1:11" x14ac:dyDescent="0.25">
      <c r="A342" t="str">
        <f>IF(E342=0,"",1+MAX($A$2:A341))</f>
        <v/>
      </c>
      <c r="B342" s="33"/>
      <c r="C342" s="33"/>
      <c r="D342" s="33"/>
      <c r="E342" s="51"/>
      <c r="F342" s="45"/>
      <c r="H342" s="66"/>
      <c r="K342" s="46"/>
    </row>
    <row r="343" spans="1:11" x14ac:dyDescent="0.25">
      <c r="A343" t="str">
        <f>IF(E343=0,"",1+MAX($A$2:A342))</f>
        <v/>
      </c>
      <c r="B343" s="33"/>
      <c r="C343" s="33"/>
      <c r="D343" s="33"/>
      <c r="E343" s="51"/>
      <c r="F343" s="45"/>
      <c r="H343" s="66"/>
      <c r="K343" s="46"/>
    </row>
    <row r="344" spans="1:11" x14ac:dyDescent="0.25">
      <c r="A344" t="str">
        <f>IF(E344=0,"",1+MAX($A$2:A343))</f>
        <v/>
      </c>
      <c r="B344" s="33"/>
      <c r="C344" s="33"/>
      <c r="D344" s="33"/>
      <c r="E344" s="51"/>
      <c r="F344" s="45"/>
      <c r="H344" s="66"/>
      <c r="K344" s="46"/>
    </row>
    <row r="345" spans="1:11" x14ac:dyDescent="0.25">
      <c r="A345" t="str">
        <f>IF(E345=0,"",1+MAX($A$2:A344))</f>
        <v/>
      </c>
      <c r="B345" s="33"/>
      <c r="C345" s="33"/>
      <c r="D345" s="33"/>
      <c r="E345" s="51"/>
      <c r="F345" s="45"/>
      <c r="H345" s="66"/>
      <c r="K345" s="46"/>
    </row>
    <row r="346" spans="1:11" x14ac:dyDescent="0.25">
      <c r="A346" t="str">
        <f>IF(E346=0,"",1+MAX($A$2:A345))</f>
        <v/>
      </c>
      <c r="B346" s="33"/>
      <c r="C346" s="33"/>
      <c r="D346" s="33"/>
      <c r="E346" s="51"/>
      <c r="F346" s="45"/>
      <c r="H346" s="66"/>
      <c r="K346" s="46"/>
    </row>
    <row r="347" spans="1:11" x14ac:dyDescent="0.25">
      <c r="A347" t="str">
        <f>IF(E347=0,"",1+MAX($A$2:A346))</f>
        <v/>
      </c>
      <c r="B347" s="33"/>
      <c r="C347" s="33"/>
      <c r="D347" s="33"/>
      <c r="E347" s="51"/>
      <c r="F347" s="45"/>
      <c r="H347" s="66"/>
      <c r="K347" s="46"/>
    </row>
    <row r="348" spans="1:11" x14ac:dyDescent="0.25">
      <c r="A348" t="str">
        <f>IF(E348=0,"",1+MAX($A$2:A347))</f>
        <v/>
      </c>
      <c r="B348" s="33"/>
      <c r="C348" s="33"/>
      <c r="D348" s="33"/>
      <c r="E348" s="51"/>
      <c r="F348" s="45"/>
      <c r="H348" s="66"/>
      <c r="K348" s="46"/>
    </row>
    <row r="349" spans="1:11" x14ac:dyDescent="0.25">
      <c r="A349" t="str">
        <f>IF(E349=0,"",1+MAX($A$2:A348))</f>
        <v/>
      </c>
      <c r="B349" s="33"/>
      <c r="C349" s="33"/>
      <c r="D349" s="33"/>
      <c r="E349" s="51"/>
      <c r="F349" s="45"/>
      <c r="H349" s="66"/>
      <c r="K349" s="46"/>
    </row>
    <row r="350" spans="1:11" x14ac:dyDescent="0.25">
      <c r="A350" t="str">
        <f>IF(E350=0,"",1+MAX($A$2:A349))</f>
        <v/>
      </c>
      <c r="B350" s="33"/>
      <c r="C350" s="33"/>
      <c r="D350" s="33"/>
      <c r="E350" s="51"/>
      <c r="F350" s="45"/>
      <c r="H350" s="66"/>
      <c r="K350" s="46"/>
    </row>
    <row r="351" spans="1:11" x14ac:dyDescent="0.25">
      <c r="A351" t="str">
        <f>IF(E351=0,"",1+MAX($A$2:A350))</f>
        <v/>
      </c>
      <c r="B351" s="33"/>
      <c r="C351" s="33"/>
      <c r="D351" s="33"/>
      <c r="E351" s="51"/>
      <c r="F351" s="45"/>
      <c r="H351" s="66"/>
      <c r="K351" s="46"/>
    </row>
    <row r="352" spans="1:11" x14ac:dyDescent="0.25">
      <c r="A352" t="str">
        <f>IF(E352=0,"",1+MAX($A$2:A351))</f>
        <v/>
      </c>
      <c r="B352" s="33"/>
      <c r="C352" s="33"/>
      <c r="D352" s="33"/>
      <c r="E352" s="51"/>
      <c r="F352" s="45"/>
      <c r="H352" s="66"/>
      <c r="K352" s="46"/>
    </row>
    <row r="353" spans="1:11" x14ac:dyDescent="0.25">
      <c r="A353" t="str">
        <f>IF(E353=0,"",1+MAX($A$2:A352))</f>
        <v/>
      </c>
      <c r="B353" s="33"/>
      <c r="C353" s="33"/>
      <c r="D353" s="33"/>
      <c r="E353" s="51"/>
      <c r="F353" s="45"/>
      <c r="H353" s="66"/>
      <c r="K353" s="46"/>
    </row>
    <row r="354" spans="1:11" x14ac:dyDescent="0.25">
      <c r="A354" t="str">
        <f>IF(E354=0,"",1+MAX($A$2:A353))</f>
        <v/>
      </c>
      <c r="B354" s="33"/>
      <c r="C354" s="33"/>
      <c r="D354" s="33"/>
      <c r="E354" s="51"/>
      <c r="F354" s="45"/>
      <c r="H354" s="66"/>
      <c r="K354" s="46"/>
    </row>
    <row r="355" spans="1:11" x14ac:dyDescent="0.25">
      <c r="A355" t="str">
        <f>IF(E355=0,"",1+MAX($A$2:A354))</f>
        <v/>
      </c>
      <c r="B355" s="33"/>
      <c r="C355" s="33"/>
      <c r="D355" s="33"/>
      <c r="E355" s="51"/>
      <c r="F355" s="45"/>
      <c r="H355" s="66"/>
      <c r="K355" s="46"/>
    </row>
    <row r="356" spans="1:11" x14ac:dyDescent="0.25">
      <c r="A356" t="str">
        <f>IF(E356=0,"",1+MAX($A$2:A355))</f>
        <v/>
      </c>
      <c r="B356" s="33"/>
      <c r="C356" s="33"/>
      <c r="D356" s="33"/>
      <c r="E356" s="51"/>
      <c r="F356" s="45"/>
      <c r="H356" s="66"/>
      <c r="K356" s="46"/>
    </row>
    <row r="357" spans="1:11" x14ac:dyDescent="0.25">
      <c r="A357" t="str">
        <f>IF(E357=0,"",1+MAX($A$2:A356))</f>
        <v/>
      </c>
      <c r="B357" s="33"/>
      <c r="C357" s="33"/>
      <c r="D357" s="33"/>
      <c r="E357" s="51"/>
      <c r="F357" s="45"/>
      <c r="H357" s="66"/>
      <c r="K357" s="46"/>
    </row>
    <row r="358" spans="1:11" x14ac:dyDescent="0.25">
      <c r="A358" t="str">
        <f>IF(E358=0,"",1+MAX($A$2:A357))</f>
        <v/>
      </c>
      <c r="B358" s="33"/>
      <c r="C358" s="33"/>
      <c r="D358" s="33"/>
      <c r="E358" s="51"/>
      <c r="F358" s="45"/>
      <c r="H358" s="66"/>
      <c r="K358" s="46"/>
    </row>
    <row r="359" spans="1:11" x14ac:dyDescent="0.25">
      <c r="A359" t="str">
        <f>IF(E359=0,"",1+MAX($A$2:A358))</f>
        <v/>
      </c>
      <c r="B359" s="33"/>
      <c r="C359" s="33"/>
      <c r="D359" s="33"/>
      <c r="E359" s="51"/>
      <c r="F359" s="45"/>
      <c r="H359" s="66"/>
      <c r="K359" s="46"/>
    </row>
    <row r="360" spans="1:11" x14ac:dyDescent="0.25">
      <c r="A360" t="str">
        <f>IF(E360=0,"",1+MAX($A$2:A359))</f>
        <v/>
      </c>
      <c r="B360" s="33"/>
      <c r="C360" s="33"/>
      <c r="D360" s="33"/>
      <c r="E360" s="51"/>
      <c r="F360" s="45"/>
      <c r="H360" s="66"/>
      <c r="K360" s="46"/>
    </row>
    <row r="361" spans="1:11" x14ac:dyDescent="0.25">
      <c r="A361" t="str">
        <f>IF(E361=0,"",1+MAX($A$2:A360))</f>
        <v/>
      </c>
      <c r="B361" s="33"/>
      <c r="C361" s="33"/>
      <c r="D361" s="33"/>
      <c r="E361" s="51"/>
      <c r="F361" s="45"/>
      <c r="H361" s="66"/>
      <c r="K361" s="46"/>
    </row>
    <row r="362" spans="1:11" x14ac:dyDescent="0.25">
      <c r="A362" t="str">
        <f>IF(E362=0,"",1+MAX($A$2:A361))</f>
        <v/>
      </c>
      <c r="B362" s="33"/>
      <c r="C362" s="33"/>
      <c r="D362" s="33"/>
      <c r="E362" s="51"/>
      <c r="F362" s="45"/>
      <c r="H362" s="66"/>
      <c r="K362" s="46"/>
    </row>
    <row r="363" spans="1:11" x14ac:dyDescent="0.25">
      <c r="A363" t="str">
        <f>IF(E363=0,"",1+MAX($A$2:A362))</f>
        <v/>
      </c>
      <c r="B363" s="33"/>
      <c r="C363" s="33"/>
      <c r="D363" s="33"/>
      <c r="E363" s="51"/>
      <c r="F363" s="45"/>
      <c r="H363" s="66"/>
      <c r="K363" s="46"/>
    </row>
    <row r="364" spans="1:11" x14ac:dyDescent="0.25">
      <c r="A364" t="str">
        <f>IF(E364=0,"",1+MAX($A$2:A363))</f>
        <v/>
      </c>
      <c r="B364" s="33"/>
      <c r="C364" s="33"/>
      <c r="D364" s="33"/>
      <c r="E364" s="51"/>
      <c r="F364" s="45"/>
      <c r="H364" s="66"/>
      <c r="K364" s="46"/>
    </row>
    <row r="365" spans="1:11" x14ac:dyDescent="0.25">
      <c r="A365" t="str">
        <f>IF(E365=0,"",1+MAX($A$2:A364))</f>
        <v/>
      </c>
      <c r="B365" s="33"/>
      <c r="C365" s="33"/>
      <c r="D365" s="33"/>
      <c r="E365" s="51"/>
      <c r="F365" s="45"/>
      <c r="H365" s="66"/>
      <c r="K365" s="46"/>
    </row>
    <row r="366" spans="1:11" x14ac:dyDescent="0.25">
      <c r="A366" t="str">
        <f>IF(E366=0,"",1+MAX($A$2:A365))</f>
        <v/>
      </c>
      <c r="B366" s="33"/>
      <c r="C366" s="33"/>
      <c r="D366" s="33"/>
      <c r="E366" s="51"/>
      <c r="F366" s="45"/>
      <c r="H366" s="66"/>
      <c r="K366" s="46"/>
    </row>
    <row r="367" spans="1:11" x14ac:dyDescent="0.25">
      <c r="A367" t="str">
        <f>IF(E367=0,"",1+MAX($A$2:A366))</f>
        <v/>
      </c>
      <c r="B367" s="33"/>
      <c r="C367" s="33"/>
      <c r="D367" s="33"/>
      <c r="E367" s="51"/>
      <c r="F367" s="45"/>
      <c r="H367" s="66"/>
      <c r="K367" s="46"/>
    </row>
    <row r="368" spans="1:11" x14ac:dyDescent="0.25">
      <c r="A368" t="str">
        <f>IF(E368=0,"",1+MAX($A$2:A367))</f>
        <v/>
      </c>
      <c r="B368" s="33"/>
      <c r="C368" s="33"/>
      <c r="D368" s="33"/>
      <c r="E368" s="51"/>
      <c r="F368" s="45"/>
      <c r="H368" s="66"/>
      <c r="K368" s="46"/>
    </row>
    <row r="369" spans="1:11" x14ac:dyDescent="0.25">
      <c r="A369" t="str">
        <f>IF(E369=0,"",1+MAX($A$2:A368))</f>
        <v/>
      </c>
      <c r="B369" s="33"/>
      <c r="C369" s="33"/>
      <c r="D369" s="33"/>
      <c r="E369" s="51"/>
      <c r="F369" s="45"/>
      <c r="H369" s="66"/>
      <c r="K369" s="46"/>
    </row>
    <row r="370" spans="1:11" x14ac:dyDescent="0.25">
      <c r="A370" t="str">
        <f>IF(E370=0,"",1+MAX($A$2:A369))</f>
        <v/>
      </c>
      <c r="B370" s="33"/>
      <c r="C370" s="33"/>
      <c r="D370" s="33"/>
      <c r="E370" s="51"/>
      <c r="F370" s="45"/>
      <c r="H370" s="66"/>
      <c r="K370" s="46"/>
    </row>
    <row r="371" spans="1:11" x14ac:dyDescent="0.25">
      <c r="A371" t="str">
        <f>IF(E371=0,"",1+MAX($A$2:A370))</f>
        <v/>
      </c>
      <c r="B371" s="33"/>
      <c r="C371" s="33"/>
      <c r="D371" s="33"/>
      <c r="E371" s="51"/>
      <c r="F371" s="45"/>
      <c r="H371" s="66"/>
      <c r="K371" s="46"/>
    </row>
    <row r="372" spans="1:11" x14ac:dyDescent="0.25">
      <c r="A372" t="str">
        <f>IF(E372=0,"",1+MAX($A$2:A371))</f>
        <v/>
      </c>
      <c r="B372" s="33"/>
      <c r="C372" s="33"/>
      <c r="D372" s="33"/>
      <c r="E372" s="51"/>
      <c r="F372" s="45"/>
      <c r="H372" s="66"/>
      <c r="K372" s="46"/>
    </row>
    <row r="373" spans="1:11" x14ac:dyDescent="0.25">
      <c r="A373" t="str">
        <f>IF(E373=0,"",1+MAX($A$2:A372))</f>
        <v/>
      </c>
      <c r="B373" s="33"/>
      <c r="C373" s="33"/>
      <c r="D373" s="33"/>
      <c r="E373" s="51"/>
      <c r="F373" s="45"/>
      <c r="H373" s="66"/>
      <c r="K373" s="46"/>
    </row>
    <row r="374" spans="1:11" x14ac:dyDescent="0.25">
      <c r="A374" t="str">
        <f>IF(E374=0,"",1+MAX($A$2:A373))</f>
        <v/>
      </c>
      <c r="B374" s="33"/>
      <c r="C374" s="33"/>
      <c r="D374" s="33"/>
      <c r="E374" s="51"/>
      <c r="F374" s="45"/>
      <c r="H374" s="66"/>
      <c r="K374" s="46"/>
    </row>
    <row r="375" spans="1:11" x14ac:dyDescent="0.25">
      <c r="A375" t="str">
        <f>IF(E375=0,"",1+MAX($A$2:A374))</f>
        <v/>
      </c>
      <c r="B375" s="33"/>
      <c r="C375" s="33"/>
      <c r="D375" s="33"/>
      <c r="E375" s="51"/>
      <c r="F375" s="45"/>
      <c r="H375" s="66"/>
      <c r="K375" s="46"/>
    </row>
    <row r="376" spans="1:11" x14ac:dyDescent="0.25">
      <c r="A376" t="str">
        <f>IF(E376=0,"",1+MAX($A$2:A375))</f>
        <v/>
      </c>
      <c r="B376" s="33"/>
      <c r="C376" s="33"/>
      <c r="D376" s="33"/>
      <c r="E376" s="51"/>
      <c r="F376" s="45"/>
      <c r="H376" s="66"/>
      <c r="K376" s="46"/>
    </row>
    <row r="377" spans="1:11" x14ac:dyDescent="0.25">
      <c r="A377" t="str">
        <f>IF(E377=0,"",1+MAX($A$2:A376))</f>
        <v/>
      </c>
      <c r="B377" s="33"/>
      <c r="C377" s="33"/>
      <c r="D377" s="33"/>
      <c r="E377" s="51"/>
      <c r="F377" s="45"/>
      <c r="H377" s="66"/>
      <c r="K377" s="46"/>
    </row>
    <row r="378" spans="1:11" x14ac:dyDescent="0.25">
      <c r="A378" t="str">
        <f>IF(E378=0,"",1+MAX($A$2:A377))</f>
        <v/>
      </c>
      <c r="B378" s="33"/>
      <c r="C378" s="33"/>
      <c r="D378" s="33"/>
      <c r="E378" s="51"/>
      <c r="F378" s="45"/>
      <c r="H378" s="66"/>
      <c r="K378" s="46"/>
    </row>
    <row r="379" spans="1:11" x14ac:dyDescent="0.25">
      <c r="A379" t="str">
        <f>IF(E379=0,"",1+MAX($A$2:A378))</f>
        <v/>
      </c>
      <c r="B379" s="33"/>
      <c r="C379" s="33"/>
      <c r="D379" s="33"/>
      <c r="E379" s="51"/>
      <c r="F379" s="45"/>
      <c r="H379" s="66"/>
      <c r="K379" s="46"/>
    </row>
    <row r="380" spans="1:11" x14ac:dyDescent="0.25">
      <c r="A380" t="str">
        <f>IF(E380=0,"",1+MAX($A$2:A379))</f>
        <v/>
      </c>
      <c r="B380" s="33"/>
      <c r="C380" s="33"/>
      <c r="D380" s="33"/>
      <c r="E380" s="51"/>
      <c r="F380" s="45"/>
      <c r="H380" s="66"/>
      <c r="K380" s="46"/>
    </row>
    <row r="381" spans="1:11" x14ac:dyDescent="0.25">
      <c r="A381" t="str">
        <f>IF(E381=0,"",1+MAX($A$2:A380))</f>
        <v/>
      </c>
      <c r="B381" s="33"/>
      <c r="C381" s="33"/>
      <c r="D381" s="33"/>
      <c r="E381" s="51"/>
      <c r="F381" s="45"/>
      <c r="H381" s="66"/>
      <c r="K381" s="46"/>
    </row>
    <row r="382" spans="1:11" x14ac:dyDescent="0.25">
      <c r="A382" t="str">
        <f>IF(E382=0,"",1+MAX($A$2:A381))</f>
        <v/>
      </c>
      <c r="B382" s="33"/>
      <c r="C382" s="33"/>
      <c r="D382" s="33"/>
      <c r="E382" s="51"/>
      <c r="F382" s="45"/>
      <c r="H382" s="66"/>
      <c r="K382" s="46"/>
    </row>
    <row r="383" spans="1:11" x14ac:dyDescent="0.25">
      <c r="A383" t="str">
        <f>IF(E383=0,"",1+MAX($A$2:A382))</f>
        <v/>
      </c>
      <c r="B383" s="33"/>
      <c r="C383" s="33"/>
      <c r="D383" s="33"/>
      <c r="E383" s="51"/>
      <c r="F383" s="45"/>
      <c r="H383" s="66"/>
      <c r="K383" s="46"/>
    </row>
    <row r="384" spans="1:11" x14ac:dyDescent="0.25">
      <c r="A384" t="str">
        <f>IF(E384=0,"",1+MAX($A$2:A383))</f>
        <v/>
      </c>
      <c r="B384" s="33"/>
      <c r="C384" s="33"/>
      <c r="D384" s="33"/>
      <c r="E384" s="51"/>
      <c r="F384" s="45"/>
      <c r="H384" s="66"/>
      <c r="K384" s="46"/>
    </row>
    <row r="385" spans="1:11" x14ac:dyDescent="0.25">
      <c r="A385" t="str">
        <f>IF(E385=0,"",1+MAX($A$2:A384))</f>
        <v/>
      </c>
      <c r="B385" s="33"/>
      <c r="C385" s="33"/>
      <c r="D385" s="33"/>
      <c r="E385" s="51"/>
      <c r="F385" s="45"/>
      <c r="H385" s="66"/>
      <c r="K385" s="46"/>
    </row>
    <row r="386" spans="1:11" x14ac:dyDescent="0.25">
      <c r="A386" t="str">
        <f>IF(E386=0,"",1+MAX($A$2:A385))</f>
        <v/>
      </c>
      <c r="B386" s="33"/>
      <c r="C386" s="33"/>
      <c r="D386" s="33"/>
      <c r="E386" s="51"/>
      <c r="F386" s="45"/>
      <c r="H386" s="66"/>
      <c r="K386" s="46"/>
    </row>
    <row r="387" spans="1:11" x14ac:dyDescent="0.25">
      <c r="A387" t="str">
        <f>IF(E387=0,"",1+MAX($A$2:A386))</f>
        <v/>
      </c>
      <c r="B387" s="33"/>
      <c r="C387" s="33"/>
      <c r="D387" s="33"/>
      <c r="E387" s="51"/>
      <c r="F387" s="45"/>
      <c r="H387" s="66"/>
      <c r="K387" s="46"/>
    </row>
    <row r="388" spans="1:11" x14ac:dyDescent="0.25">
      <c r="A388" t="str">
        <f>IF(E388=0,"",1+MAX($A$2:A387))</f>
        <v/>
      </c>
      <c r="B388" s="33"/>
      <c r="C388" s="33"/>
      <c r="D388" s="33"/>
      <c r="E388" s="51"/>
      <c r="F388" s="45"/>
      <c r="H388" s="66"/>
      <c r="K388" s="46"/>
    </row>
    <row r="389" spans="1:11" x14ac:dyDescent="0.25">
      <c r="A389" t="str">
        <f>IF(E389=0,"",1+MAX($A$2:A388))</f>
        <v/>
      </c>
      <c r="B389" s="33"/>
      <c r="C389" s="33"/>
      <c r="D389" s="33"/>
      <c r="E389" s="51"/>
      <c r="F389" s="45"/>
      <c r="H389" s="66"/>
      <c r="K389" s="46"/>
    </row>
    <row r="390" spans="1:11" x14ac:dyDescent="0.25">
      <c r="A390" t="str">
        <f>IF(E390=0,"",1+MAX($A$2:A389))</f>
        <v/>
      </c>
      <c r="B390" s="33"/>
      <c r="C390" s="33"/>
      <c r="D390" s="33"/>
      <c r="E390" s="51"/>
      <c r="F390" s="45"/>
      <c r="H390" s="66"/>
      <c r="K390" s="46"/>
    </row>
    <row r="391" spans="1:11" x14ac:dyDescent="0.25">
      <c r="A391" t="str">
        <f>IF(E391=0,"",1+MAX($A$2:A390))</f>
        <v/>
      </c>
      <c r="B391" s="33"/>
      <c r="C391" s="33"/>
      <c r="D391" s="33"/>
      <c r="E391" s="51"/>
      <c r="F391" s="45"/>
      <c r="H391" s="66"/>
      <c r="K391" s="46"/>
    </row>
    <row r="392" spans="1:11" x14ac:dyDescent="0.25">
      <c r="A392" t="str">
        <f>IF(E392=0,"",1+MAX($A$2:A391))</f>
        <v/>
      </c>
      <c r="B392" s="33"/>
      <c r="C392" s="33"/>
      <c r="D392" s="33"/>
      <c r="E392" s="51"/>
      <c r="F392" s="45"/>
      <c r="H392" s="66"/>
      <c r="K392" s="46"/>
    </row>
    <row r="393" spans="1:11" x14ac:dyDescent="0.25">
      <c r="A393" t="str">
        <f>IF(E393=0,"",1+MAX($A$2:A392))</f>
        <v/>
      </c>
      <c r="B393" s="33"/>
      <c r="C393" s="33"/>
      <c r="D393" s="33"/>
      <c r="E393" s="51"/>
      <c r="F393" s="45"/>
      <c r="H393" s="66"/>
      <c r="K393" s="46"/>
    </row>
    <row r="394" spans="1:11" x14ac:dyDescent="0.25">
      <c r="A394" t="str">
        <f>IF(E394=0,"",1+MAX($A$2:A393))</f>
        <v/>
      </c>
      <c r="B394" s="33"/>
      <c r="C394" s="33"/>
      <c r="D394" s="33"/>
      <c r="E394" s="51"/>
      <c r="F394" s="45"/>
      <c r="H394" s="66"/>
      <c r="K394" s="46"/>
    </row>
    <row r="395" spans="1:11" x14ac:dyDescent="0.25">
      <c r="A395" t="str">
        <f>IF(E395=0,"",1+MAX($A$2:A394))</f>
        <v/>
      </c>
      <c r="B395" s="33"/>
      <c r="C395" s="33"/>
      <c r="D395" s="33"/>
      <c r="E395" s="51"/>
      <c r="F395" s="45"/>
      <c r="H395" s="66"/>
      <c r="K395" s="46"/>
    </row>
    <row r="396" spans="1:11" x14ac:dyDescent="0.25">
      <c r="A396" t="str">
        <f>IF(E396=0,"",1+MAX($A$2:A395))</f>
        <v/>
      </c>
      <c r="B396" s="33"/>
      <c r="C396" s="33"/>
      <c r="D396" s="33"/>
      <c r="E396" s="51"/>
      <c r="F396" s="45"/>
      <c r="H396" s="66"/>
      <c r="K396" s="46"/>
    </row>
    <row r="397" spans="1:11" x14ac:dyDescent="0.25">
      <c r="A397" t="str">
        <f>IF(E397=0,"",1+MAX($A$2:A396))</f>
        <v/>
      </c>
      <c r="B397" s="33"/>
      <c r="C397" s="33"/>
      <c r="D397" s="33"/>
      <c r="E397" s="51"/>
      <c r="F397" s="45"/>
      <c r="H397" s="66"/>
      <c r="K397" s="46"/>
    </row>
    <row r="398" spans="1:11" x14ac:dyDescent="0.25">
      <c r="A398" t="str">
        <f>IF(E398=0,"",1+MAX($A$2:A397))</f>
        <v/>
      </c>
      <c r="B398" s="33"/>
      <c r="C398" s="33"/>
      <c r="D398" s="33"/>
      <c r="E398" s="51"/>
      <c r="F398" s="45"/>
      <c r="H398" s="66"/>
      <c r="K398" s="46"/>
    </row>
    <row r="399" spans="1:11" x14ac:dyDescent="0.25">
      <c r="A399" t="str">
        <f>IF(E399=0,"",1+MAX($A$2:A398))</f>
        <v/>
      </c>
      <c r="B399" s="33"/>
      <c r="C399" s="33"/>
      <c r="D399" s="33"/>
      <c r="E399" s="51"/>
      <c r="F399" s="45"/>
      <c r="H399" s="66"/>
      <c r="K399" s="46"/>
    </row>
    <row r="400" spans="1:11" x14ac:dyDescent="0.25">
      <c r="A400" t="str">
        <f>IF(E400=0,"",1+MAX($A$2:A399))</f>
        <v/>
      </c>
      <c r="B400" s="33"/>
      <c r="C400" s="33"/>
      <c r="D400" s="33"/>
      <c r="E400" s="51"/>
      <c r="F400" s="45"/>
      <c r="H400" s="66"/>
      <c r="K400" s="46"/>
    </row>
    <row r="401" spans="1:11" x14ac:dyDescent="0.25">
      <c r="A401" t="str">
        <f>IF(E401=0,"",1+MAX($A$2:A400))</f>
        <v/>
      </c>
      <c r="B401" s="33"/>
      <c r="C401" s="33"/>
      <c r="D401" s="33"/>
      <c r="E401" s="51"/>
      <c r="F401" s="45"/>
      <c r="H401" s="66"/>
      <c r="K401" s="46"/>
    </row>
    <row r="402" spans="1:11" x14ac:dyDescent="0.25">
      <c r="A402" t="str">
        <f>IF(E402=0,"",1+MAX($A$2:A401))</f>
        <v/>
      </c>
      <c r="B402" s="33"/>
      <c r="C402" s="33"/>
      <c r="D402" s="33"/>
      <c r="E402" s="51"/>
      <c r="F402" s="45"/>
      <c r="H402" s="66"/>
      <c r="K402" s="46"/>
    </row>
    <row r="403" spans="1:11" x14ac:dyDescent="0.25">
      <c r="A403" t="str">
        <f>IF(E403=0,"",1+MAX($A$2:A402))</f>
        <v/>
      </c>
      <c r="B403" s="33"/>
      <c r="C403" s="33"/>
      <c r="D403" s="33"/>
      <c r="E403" s="51"/>
      <c r="F403" s="45"/>
      <c r="H403" s="66"/>
      <c r="K403" s="46"/>
    </row>
    <row r="404" spans="1:11" x14ac:dyDescent="0.25">
      <c r="A404" t="str">
        <f>IF(E404=0,"",1+MAX($A$2:A403))</f>
        <v/>
      </c>
      <c r="B404" s="33"/>
      <c r="C404" s="33"/>
      <c r="D404" s="33"/>
      <c r="E404" s="51"/>
      <c r="F404" s="45"/>
      <c r="H404" s="66"/>
      <c r="K404" s="46"/>
    </row>
    <row r="405" spans="1:11" x14ac:dyDescent="0.25">
      <c r="A405" t="str">
        <f>IF(E405=0,"",1+MAX($A$2:A404))</f>
        <v/>
      </c>
      <c r="B405" s="33"/>
      <c r="C405" s="33"/>
      <c r="D405" s="33"/>
      <c r="E405" s="51"/>
      <c r="F405" s="45"/>
      <c r="H405" s="66"/>
      <c r="K405" s="46"/>
    </row>
    <row r="406" spans="1:11" x14ac:dyDescent="0.25">
      <c r="A406" t="str">
        <f>IF(E406=0,"",1+MAX($A$2:A405))</f>
        <v/>
      </c>
      <c r="B406" s="33"/>
      <c r="C406" s="33"/>
      <c r="D406" s="33"/>
      <c r="E406" s="51"/>
      <c r="F406" s="45"/>
      <c r="H406" s="66"/>
      <c r="K406" s="46"/>
    </row>
    <row r="407" spans="1:11" x14ac:dyDescent="0.25">
      <c r="A407" t="str">
        <f>IF(E407=0,"",1+MAX($A$2:A406))</f>
        <v/>
      </c>
      <c r="B407" s="33"/>
      <c r="C407" s="33"/>
      <c r="D407" s="33"/>
      <c r="E407" s="51"/>
      <c r="F407" s="45"/>
      <c r="H407" s="66"/>
      <c r="K407" s="46"/>
    </row>
    <row r="408" spans="1:11" x14ac:dyDescent="0.25">
      <c r="A408" t="str">
        <f>IF(E408=0,"",1+MAX($A$2:A407))</f>
        <v/>
      </c>
      <c r="B408" s="33"/>
      <c r="C408" s="33"/>
      <c r="D408" s="33"/>
      <c r="E408" s="51"/>
      <c r="F408" s="45"/>
      <c r="H408" s="66"/>
      <c r="K408" s="46"/>
    </row>
    <row r="409" spans="1:11" x14ac:dyDescent="0.25">
      <c r="A409" t="str">
        <f>IF(E409=0,"",1+MAX($A$2:A408))</f>
        <v/>
      </c>
      <c r="B409" s="33"/>
      <c r="C409" s="33"/>
      <c r="D409" s="33"/>
      <c r="E409" s="51"/>
      <c r="F409" s="45"/>
      <c r="H409" s="66"/>
      <c r="K409" s="46"/>
    </row>
    <row r="410" spans="1:11" x14ac:dyDescent="0.25">
      <c r="A410" t="str">
        <f>IF(E410=0,"",1+MAX($A$2:A409))</f>
        <v/>
      </c>
      <c r="B410" s="33"/>
      <c r="C410" s="33"/>
      <c r="D410" s="33"/>
      <c r="E410" s="51"/>
      <c r="F410" s="45"/>
      <c r="H410" s="66"/>
      <c r="K410" s="46"/>
    </row>
    <row r="411" spans="1:11" x14ac:dyDescent="0.25">
      <c r="A411" t="str">
        <f>IF(E411=0,"",1+MAX($A$2:A410))</f>
        <v/>
      </c>
      <c r="B411" s="33"/>
      <c r="C411" s="33"/>
      <c r="D411" s="33"/>
      <c r="E411" s="51"/>
      <c r="F411" s="45"/>
      <c r="H411" s="66"/>
      <c r="K411" s="46"/>
    </row>
    <row r="412" spans="1:11" x14ac:dyDescent="0.25">
      <c r="A412" t="str">
        <f>IF(E412=0,"",1+MAX($A$2:A411))</f>
        <v/>
      </c>
      <c r="B412" s="33"/>
      <c r="C412" s="33"/>
      <c r="D412" s="33"/>
      <c r="E412" s="51"/>
      <c r="F412" s="45"/>
      <c r="H412" s="66"/>
      <c r="K412" s="46"/>
    </row>
    <row r="413" spans="1:11" x14ac:dyDescent="0.25">
      <c r="A413" t="str">
        <f>IF(E413=0,"",1+MAX($A$2:A412))</f>
        <v/>
      </c>
      <c r="B413" s="33"/>
      <c r="C413" s="33"/>
      <c r="D413" s="33"/>
      <c r="E413" s="51"/>
      <c r="F413" s="45"/>
      <c r="H413" s="66"/>
      <c r="K413" s="46"/>
    </row>
    <row r="414" spans="1:11" x14ac:dyDescent="0.25">
      <c r="A414" t="str">
        <f>IF(E414=0,"",1+MAX($A$2:A413))</f>
        <v/>
      </c>
      <c r="B414" s="33"/>
      <c r="C414" s="33"/>
      <c r="D414" s="33"/>
      <c r="E414" s="51"/>
      <c r="F414" s="45"/>
      <c r="H414" s="66"/>
      <c r="K414" s="46"/>
    </row>
    <row r="415" spans="1:11" x14ac:dyDescent="0.25">
      <c r="A415" t="str">
        <f>IF(E415=0,"",1+MAX($A$2:A414))</f>
        <v/>
      </c>
      <c r="B415" s="33"/>
      <c r="C415" s="33"/>
      <c r="D415" s="33"/>
      <c r="E415" s="51"/>
      <c r="F415" s="45"/>
      <c r="H415" s="66"/>
      <c r="K415" s="46"/>
    </row>
    <row r="416" spans="1:11" x14ac:dyDescent="0.25">
      <c r="A416" t="str">
        <f>IF(E416=0,"",1+MAX($A$2:A415))</f>
        <v/>
      </c>
      <c r="B416" s="33"/>
      <c r="C416" s="33"/>
      <c r="D416" s="33"/>
      <c r="E416" s="51"/>
      <c r="F416" s="45"/>
      <c r="H416" s="66"/>
      <c r="K416" s="46"/>
    </row>
    <row r="417" spans="1:11" x14ac:dyDescent="0.25">
      <c r="A417" t="str">
        <f>IF(E417=0,"",1+MAX($A$2:A416))</f>
        <v/>
      </c>
      <c r="B417" s="33"/>
      <c r="C417" s="33"/>
      <c r="D417" s="33"/>
      <c r="E417" s="51"/>
      <c r="F417" s="45"/>
      <c r="H417" s="66"/>
      <c r="K417" s="46"/>
    </row>
    <row r="418" spans="1:11" x14ac:dyDescent="0.25">
      <c r="A418" t="str">
        <f>IF(E418=0,"",1+MAX($A$2:A417))</f>
        <v/>
      </c>
      <c r="B418" s="33"/>
      <c r="C418" s="33"/>
      <c r="D418" s="33"/>
      <c r="E418" s="51"/>
      <c r="F418" s="45"/>
      <c r="H418" s="66"/>
      <c r="K418" s="46"/>
    </row>
    <row r="419" spans="1:11" x14ac:dyDescent="0.25">
      <c r="A419" t="str">
        <f>IF(E419=0,"",1+MAX($A$2:A418))</f>
        <v/>
      </c>
      <c r="B419" s="33"/>
      <c r="C419" s="33"/>
      <c r="D419" s="33"/>
      <c r="E419" s="51"/>
      <c r="F419" s="45"/>
      <c r="H419" s="66"/>
      <c r="K419" s="46"/>
    </row>
    <row r="420" spans="1:11" x14ac:dyDescent="0.25">
      <c r="A420" t="str">
        <f>IF(E420=0,"",1+MAX($A$2:A419))</f>
        <v/>
      </c>
      <c r="B420" s="33"/>
      <c r="C420" s="33"/>
      <c r="D420" s="33"/>
      <c r="E420" s="51"/>
      <c r="F420" s="45"/>
      <c r="H420" s="66"/>
      <c r="K420" s="46"/>
    </row>
    <row r="421" spans="1:11" x14ac:dyDescent="0.25">
      <c r="A421" t="str">
        <f>IF(E421=0,"",1+MAX($A$2:A420))</f>
        <v/>
      </c>
      <c r="B421" s="33"/>
      <c r="C421" s="33"/>
      <c r="D421" s="33"/>
      <c r="E421" s="51"/>
      <c r="F421" s="45"/>
      <c r="H421" s="66"/>
      <c r="K421" s="46"/>
    </row>
    <row r="422" spans="1:11" x14ac:dyDescent="0.25">
      <c r="A422" t="str">
        <f>IF(E422=0,"",1+MAX($A$2:A421))</f>
        <v/>
      </c>
      <c r="B422" s="33"/>
      <c r="C422" s="33"/>
      <c r="D422" s="33"/>
      <c r="E422" s="51"/>
      <c r="F422" s="45"/>
      <c r="H422" s="66"/>
      <c r="K422" s="46"/>
    </row>
    <row r="423" spans="1:11" x14ac:dyDescent="0.25">
      <c r="A423" t="str">
        <f>IF(E423=0,"",1+MAX($A$2:A422))</f>
        <v/>
      </c>
      <c r="B423" s="33"/>
      <c r="C423" s="33"/>
      <c r="D423" s="33"/>
      <c r="E423" s="51"/>
      <c r="F423" s="45"/>
      <c r="H423" s="66"/>
      <c r="K423" s="46"/>
    </row>
    <row r="424" spans="1:11" x14ac:dyDescent="0.25">
      <c r="A424" t="str">
        <f>IF(E424=0,"",1+MAX($A$2:A423))</f>
        <v/>
      </c>
      <c r="B424" s="33"/>
      <c r="C424" s="33"/>
      <c r="D424" s="33"/>
      <c r="E424" s="51"/>
      <c r="F424" s="45"/>
      <c r="H424" s="66"/>
      <c r="K424" s="46"/>
    </row>
    <row r="425" spans="1:11" x14ac:dyDescent="0.25">
      <c r="A425" t="str">
        <f>IF(E425=0,"",1+MAX($A$2:A424))</f>
        <v/>
      </c>
      <c r="B425" s="33"/>
      <c r="C425" s="33"/>
      <c r="D425" s="33"/>
      <c r="E425" s="51"/>
      <c r="F425" s="45"/>
      <c r="H425" s="66"/>
      <c r="K425" s="46"/>
    </row>
    <row r="426" spans="1:11" x14ac:dyDescent="0.25">
      <c r="A426" t="str">
        <f>IF(E426=0,"",1+MAX($A$2:A425))</f>
        <v/>
      </c>
      <c r="B426" s="33"/>
      <c r="C426" s="33"/>
      <c r="D426" s="33"/>
      <c r="E426" s="51"/>
      <c r="F426" s="45"/>
      <c r="H426" s="66"/>
      <c r="K426" s="46"/>
    </row>
    <row r="427" spans="1:11" x14ac:dyDescent="0.25">
      <c r="A427" t="str">
        <f>IF(E427=0,"",1+MAX($A$2:A426))</f>
        <v/>
      </c>
      <c r="B427" s="33"/>
      <c r="C427" s="33"/>
      <c r="D427" s="33"/>
      <c r="E427" s="51"/>
      <c r="F427" s="45"/>
      <c r="H427" s="66"/>
      <c r="K427" s="46"/>
    </row>
    <row r="428" spans="1:11" x14ac:dyDescent="0.25">
      <c r="A428" t="str">
        <f>IF(E428=0,"",1+MAX($A$2:A427))</f>
        <v/>
      </c>
      <c r="B428" s="33"/>
      <c r="C428" s="33"/>
      <c r="D428" s="33"/>
      <c r="E428" s="51"/>
      <c r="F428" s="45"/>
      <c r="H428" s="66"/>
      <c r="K428" s="46"/>
    </row>
    <row r="429" spans="1:11" x14ac:dyDescent="0.25">
      <c r="A429" t="str">
        <f>IF(E429=0,"",1+MAX($A$2:A428))</f>
        <v/>
      </c>
      <c r="B429" s="33"/>
      <c r="C429" s="33"/>
      <c r="D429" s="33"/>
      <c r="E429" s="51"/>
      <c r="F429" s="45"/>
      <c r="H429" s="66"/>
      <c r="K429" s="46"/>
    </row>
    <row r="430" spans="1:11" x14ac:dyDescent="0.25">
      <c r="A430" t="str">
        <f>IF(E430=0,"",1+MAX($A$2:A429))</f>
        <v/>
      </c>
      <c r="B430" s="33"/>
      <c r="C430" s="33"/>
      <c r="D430" s="33"/>
      <c r="E430" s="51"/>
      <c r="F430" s="45"/>
      <c r="H430" s="66"/>
      <c r="K430" s="46"/>
    </row>
    <row r="431" spans="1:11" x14ac:dyDescent="0.25">
      <c r="A431" t="str">
        <f>IF(E431=0,"",1+MAX($A$2:A430))</f>
        <v/>
      </c>
      <c r="B431" s="33"/>
      <c r="C431" s="33"/>
      <c r="D431" s="33"/>
      <c r="E431" s="51"/>
      <c r="F431" s="45"/>
      <c r="H431" s="66"/>
      <c r="K431" s="46"/>
    </row>
    <row r="432" spans="1:11" x14ac:dyDescent="0.25">
      <c r="A432" t="str">
        <f>IF(E432=0,"",1+MAX($A$2:A431))</f>
        <v/>
      </c>
      <c r="B432" s="33"/>
      <c r="C432" s="33"/>
      <c r="D432" s="33"/>
      <c r="E432" s="51"/>
      <c r="F432" s="45"/>
      <c r="H432" s="66"/>
      <c r="K432" s="46"/>
    </row>
    <row r="433" spans="1:11" x14ac:dyDescent="0.25">
      <c r="A433" t="str">
        <f>IF(E433=0,"",1+MAX($A$2:A432))</f>
        <v/>
      </c>
      <c r="B433" s="33"/>
      <c r="C433" s="33"/>
      <c r="D433" s="33"/>
      <c r="E433" s="51"/>
      <c r="F433" s="45"/>
      <c r="H433" s="66"/>
      <c r="K433" s="46"/>
    </row>
    <row r="434" spans="1:11" x14ac:dyDescent="0.25">
      <c r="A434" t="str">
        <f>IF(E434=0,"",1+MAX($A$2:A433))</f>
        <v/>
      </c>
      <c r="B434" s="33"/>
      <c r="C434" s="33"/>
      <c r="D434" s="33"/>
      <c r="E434" s="51"/>
      <c r="F434" s="45"/>
      <c r="H434" s="66"/>
      <c r="K434" s="46"/>
    </row>
    <row r="435" spans="1:11" x14ac:dyDescent="0.25">
      <c r="A435" t="str">
        <f>IF(E435=0,"",1+MAX($A$2:A434))</f>
        <v/>
      </c>
      <c r="B435" s="33"/>
      <c r="C435" s="33"/>
      <c r="D435" s="33"/>
      <c r="E435" s="51"/>
      <c r="F435" s="45"/>
      <c r="H435" s="66"/>
      <c r="K435" s="46"/>
    </row>
    <row r="436" spans="1:11" x14ac:dyDescent="0.25">
      <c r="A436" t="str">
        <f>IF(E436=0,"",1+MAX($A$2:A435))</f>
        <v/>
      </c>
      <c r="B436" s="33"/>
      <c r="C436" s="33"/>
      <c r="D436" s="33"/>
      <c r="E436" s="51"/>
      <c r="F436" s="45"/>
      <c r="H436" s="66"/>
      <c r="K436" s="46"/>
    </row>
    <row r="437" spans="1:11" x14ac:dyDescent="0.25">
      <c r="A437" t="str">
        <f>IF(E437=0,"",1+MAX($A$2:A436))</f>
        <v/>
      </c>
      <c r="B437" s="33"/>
      <c r="C437" s="33"/>
      <c r="D437" s="33"/>
      <c r="E437" s="51"/>
      <c r="F437" s="45"/>
      <c r="H437" s="66"/>
      <c r="K437" s="46"/>
    </row>
    <row r="438" spans="1:11" x14ac:dyDescent="0.25">
      <c r="A438" t="str">
        <f>IF(E438=0,"",1+MAX($A$2:A437))</f>
        <v/>
      </c>
      <c r="B438" s="33"/>
      <c r="C438" s="33"/>
      <c r="D438" s="33"/>
      <c r="E438" s="51"/>
      <c r="F438" s="45"/>
      <c r="H438" s="66"/>
      <c r="K438" s="46"/>
    </row>
    <row r="439" spans="1:11" x14ac:dyDescent="0.25">
      <c r="A439" t="str">
        <f>IF(E439=0,"",1+MAX($A$2:A438))</f>
        <v/>
      </c>
      <c r="B439" s="33"/>
      <c r="C439" s="33"/>
      <c r="D439" s="33"/>
      <c r="E439" s="51"/>
      <c r="F439" s="45"/>
      <c r="H439" s="66"/>
      <c r="K439" s="46"/>
    </row>
    <row r="440" spans="1:11" x14ac:dyDescent="0.25">
      <c r="A440" t="str">
        <f>IF(E440=0,"",1+MAX($A$2:A439))</f>
        <v/>
      </c>
      <c r="B440" s="33"/>
      <c r="C440" s="33"/>
      <c r="D440" s="33"/>
      <c r="E440" s="51"/>
      <c r="F440" s="45"/>
      <c r="H440" s="66"/>
      <c r="K440" s="46"/>
    </row>
    <row r="441" spans="1:11" x14ac:dyDescent="0.25">
      <c r="A441" t="str">
        <f>IF(E441=0,"",1+MAX($A$2:A440))</f>
        <v/>
      </c>
      <c r="B441" s="33"/>
      <c r="C441" s="33"/>
      <c r="D441" s="33"/>
      <c r="E441" s="51"/>
      <c r="F441" s="45"/>
      <c r="H441" s="66"/>
      <c r="K441" s="46"/>
    </row>
    <row r="442" spans="1:11" x14ac:dyDescent="0.25">
      <c r="A442" t="str">
        <f>IF(E442=0,"",1+MAX($A$2:A441))</f>
        <v/>
      </c>
      <c r="B442" s="33"/>
      <c r="C442" s="33"/>
      <c r="D442" s="33"/>
      <c r="E442" s="51"/>
      <c r="F442" s="45"/>
      <c r="H442" s="66"/>
      <c r="K442" s="46"/>
    </row>
    <row r="443" spans="1:11" x14ac:dyDescent="0.25">
      <c r="A443" t="str">
        <f>IF(E443=0,"",1+MAX($A$2:A442))</f>
        <v/>
      </c>
      <c r="B443" s="33"/>
      <c r="C443" s="33"/>
      <c r="D443" s="33"/>
      <c r="E443" s="51"/>
      <c r="F443" s="45"/>
      <c r="H443" s="66"/>
      <c r="K443" s="46"/>
    </row>
    <row r="444" spans="1:11" x14ac:dyDescent="0.25">
      <c r="A444" t="str">
        <f>IF(E444=0,"",1+MAX($A$2:A443))</f>
        <v/>
      </c>
      <c r="B444" s="33"/>
      <c r="C444" s="33"/>
      <c r="D444" s="33"/>
      <c r="E444" s="51"/>
      <c r="F444" s="45"/>
      <c r="H444" s="66"/>
      <c r="K444" s="46"/>
    </row>
    <row r="445" spans="1:11" x14ac:dyDescent="0.25">
      <c r="A445" t="str">
        <f>IF(E445=0,"",1+MAX($A$2:A444))</f>
        <v/>
      </c>
      <c r="B445" s="33"/>
      <c r="C445" s="33"/>
      <c r="D445" s="33"/>
      <c r="E445" s="51"/>
      <c r="F445" s="45"/>
      <c r="H445" s="66"/>
      <c r="K445" s="46"/>
    </row>
    <row r="446" spans="1:11" x14ac:dyDescent="0.25">
      <c r="A446" t="str">
        <f>IF(E446=0,"",1+MAX($A$2:A445))</f>
        <v/>
      </c>
      <c r="B446" s="33"/>
      <c r="C446" s="33"/>
      <c r="D446" s="33"/>
      <c r="E446" s="51"/>
      <c r="F446" s="45"/>
      <c r="H446" s="66"/>
      <c r="K446" s="46"/>
    </row>
    <row r="447" spans="1:11" x14ac:dyDescent="0.25">
      <c r="A447" t="str">
        <f>IF(E447=0,"",1+MAX($A$2:A446))</f>
        <v/>
      </c>
      <c r="B447" s="33"/>
      <c r="C447" s="33"/>
      <c r="D447" s="33"/>
      <c r="E447" s="51"/>
      <c r="F447" s="45"/>
      <c r="H447" s="66"/>
      <c r="K447" s="46"/>
    </row>
    <row r="448" spans="1:11" x14ac:dyDescent="0.25">
      <c r="A448" t="str">
        <f>IF(E448=0,"",1+MAX($A$2:A447))</f>
        <v/>
      </c>
      <c r="B448" s="33"/>
      <c r="C448" s="33"/>
      <c r="D448" s="33"/>
      <c r="E448" s="51"/>
      <c r="F448" s="45"/>
      <c r="H448" s="66"/>
      <c r="K448" s="46"/>
    </row>
    <row r="449" spans="1:11" x14ac:dyDescent="0.25">
      <c r="A449" t="str">
        <f>IF(E449=0,"",1+MAX($A$2:A448))</f>
        <v/>
      </c>
      <c r="B449" s="33"/>
      <c r="C449" s="33"/>
      <c r="D449" s="33"/>
      <c r="E449" s="51"/>
      <c r="F449" s="45"/>
      <c r="H449" s="66"/>
      <c r="K449" s="46"/>
    </row>
    <row r="450" spans="1:11" x14ac:dyDescent="0.25">
      <c r="A450" t="str">
        <f>IF(E450=0,"",1+MAX($A$2:A449))</f>
        <v/>
      </c>
      <c r="B450" s="33"/>
      <c r="C450" s="33"/>
      <c r="D450" s="33"/>
      <c r="E450" s="51"/>
      <c r="F450" s="45"/>
      <c r="H450" s="66"/>
      <c r="K450" s="46"/>
    </row>
    <row r="451" spans="1:11" x14ac:dyDescent="0.25">
      <c r="A451" t="str">
        <f>IF(E451=0,"",1+MAX($A$2:A450))</f>
        <v/>
      </c>
      <c r="B451" s="33"/>
      <c r="C451" s="33"/>
      <c r="D451" s="33"/>
      <c r="E451" s="51"/>
      <c r="F451" s="45"/>
      <c r="H451" s="66"/>
      <c r="K451" s="46"/>
    </row>
    <row r="452" spans="1:11" x14ac:dyDescent="0.25">
      <c r="A452" t="str">
        <f>IF(E452=0,"",1+MAX($A$2:A451))</f>
        <v/>
      </c>
      <c r="B452" s="33"/>
      <c r="C452" s="33"/>
      <c r="D452" s="33"/>
      <c r="E452" s="51"/>
      <c r="F452" s="45"/>
      <c r="H452" s="66"/>
      <c r="K452" s="46"/>
    </row>
    <row r="453" spans="1:11" x14ac:dyDescent="0.25">
      <c r="A453" t="str">
        <f>IF(E453=0,"",1+MAX($A$2:A452))</f>
        <v/>
      </c>
      <c r="B453" s="33"/>
      <c r="C453" s="33"/>
      <c r="D453" s="33"/>
      <c r="E453" s="51"/>
      <c r="F453" s="45"/>
      <c r="H453" s="66"/>
      <c r="K453" s="46"/>
    </row>
    <row r="454" spans="1:11" x14ac:dyDescent="0.25">
      <c r="A454" t="str">
        <f>IF(E454=0,"",1+MAX($A$2:A453))</f>
        <v/>
      </c>
      <c r="B454" s="33"/>
      <c r="C454" s="33"/>
      <c r="D454" s="33"/>
      <c r="E454" s="51"/>
      <c r="F454" s="45"/>
      <c r="H454" s="66"/>
      <c r="K454" s="46"/>
    </row>
    <row r="455" spans="1:11" x14ac:dyDescent="0.25">
      <c r="A455" t="str">
        <f>IF(E455=0,"",1+MAX($A$2:A454))</f>
        <v/>
      </c>
      <c r="B455" s="33"/>
      <c r="C455" s="33"/>
      <c r="D455" s="33"/>
      <c r="E455" s="51"/>
      <c r="F455" s="45"/>
      <c r="H455" s="66"/>
      <c r="K455" s="46"/>
    </row>
    <row r="456" spans="1:11" x14ac:dyDescent="0.25">
      <c r="A456" t="str">
        <f>IF(E456=0,"",1+MAX($A$2:A455))</f>
        <v/>
      </c>
      <c r="B456" s="33"/>
      <c r="C456" s="33"/>
      <c r="D456" s="33"/>
      <c r="E456" s="51"/>
      <c r="F456" s="45"/>
      <c r="H456" s="66"/>
      <c r="K456" s="46"/>
    </row>
    <row r="457" spans="1:11" x14ac:dyDescent="0.25">
      <c r="A457" t="str">
        <f>IF(E457=0,"",1+MAX($A$2:A456))</f>
        <v/>
      </c>
      <c r="B457" s="33"/>
      <c r="C457" s="33"/>
      <c r="D457" s="33"/>
      <c r="E457" s="51"/>
      <c r="F457" s="45"/>
      <c r="H457" s="66"/>
      <c r="K457" s="46"/>
    </row>
    <row r="458" spans="1:11" x14ac:dyDescent="0.25">
      <c r="A458" t="str">
        <f>IF(E458=0,"",1+MAX($A$2:A457))</f>
        <v/>
      </c>
      <c r="B458" s="33"/>
      <c r="C458" s="33"/>
      <c r="D458" s="33"/>
      <c r="E458" s="51"/>
      <c r="F458" s="45"/>
      <c r="H458" s="66"/>
      <c r="K458" s="46"/>
    </row>
    <row r="459" spans="1:11" x14ac:dyDescent="0.25">
      <c r="A459" t="str">
        <f>IF(E459=0,"",1+MAX($A$2:A458))</f>
        <v/>
      </c>
      <c r="B459" s="33"/>
      <c r="C459" s="33"/>
      <c r="D459" s="33"/>
      <c r="E459" s="51"/>
      <c r="F459" s="45"/>
      <c r="H459" s="66"/>
      <c r="K459" s="46"/>
    </row>
    <row r="460" spans="1:11" x14ac:dyDescent="0.25">
      <c r="A460" t="str">
        <f>IF(E460=0,"",1+MAX($A$2:A459))</f>
        <v/>
      </c>
      <c r="B460" s="33"/>
      <c r="C460" s="33"/>
      <c r="D460" s="33"/>
      <c r="E460" s="51"/>
      <c r="F460" s="45"/>
      <c r="H460" s="66"/>
      <c r="K460" s="46"/>
    </row>
    <row r="461" spans="1:11" x14ac:dyDescent="0.25">
      <c r="A461" t="str">
        <f>IF(E461=0,"",1+MAX($A$2:A460))</f>
        <v/>
      </c>
      <c r="B461" s="33"/>
      <c r="C461" s="33"/>
      <c r="D461" s="33"/>
      <c r="E461" s="51"/>
      <c r="F461" s="45"/>
      <c r="H461" s="66"/>
      <c r="K461" s="46"/>
    </row>
    <row r="462" spans="1:11" x14ac:dyDescent="0.25">
      <c r="A462" t="str">
        <f>IF(E462=0,"",1+MAX($A$2:A461))</f>
        <v/>
      </c>
      <c r="B462" s="33"/>
      <c r="C462" s="33"/>
      <c r="D462" s="33"/>
      <c r="E462" s="51"/>
      <c r="F462" s="45"/>
      <c r="H462" s="66"/>
      <c r="K462" s="46"/>
    </row>
    <row r="463" spans="1:11" x14ac:dyDescent="0.25">
      <c r="A463" t="str">
        <f>IF(E463=0,"",1+MAX($A$2:A462))</f>
        <v/>
      </c>
      <c r="B463" s="33"/>
      <c r="C463" s="33"/>
      <c r="D463" s="33"/>
      <c r="E463" s="51"/>
      <c r="F463" s="45"/>
      <c r="H463" s="66"/>
      <c r="K463" s="46"/>
    </row>
    <row r="464" spans="1:11" x14ac:dyDescent="0.25">
      <c r="A464" t="str">
        <f>IF(E464=0,"",1+MAX($A$2:A463))</f>
        <v/>
      </c>
      <c r="B464" s="33"/>
      <c r="C464" s="33"/>
      <c r="D464" s="33"/>
      <c r="E464" s="51"/>
      <c r="F464" s="45"/>
      <c r="H464" s="66"/>
      <c r="K464" s="46"/>
    </row>
    <row r="465" spans="1:16" x14ac:dyDescent="0.25">
      <c r="A465" t="str">
        <f>IF(E465=0,"",1+MAX($A$2:A464))</f>
        <v/>
      </c>
      <c r="B465" s="33"/>
      <c r="C465" s="33"/>
      <c r="D465" s="33"/>
      <c r="E465" s="51"/>
      <c r="F465" s="45"/>
      <c r="H465" s="66"/>
      <c r="K465" s="46"/>
    </row>
    <row r="466" spans="1:16" x14ac:dyDescent="0.25">
      <c r="A466" t="str">
        <f>IF(E466=0,"",1+MAX($A$2:A465))</f>
        <v/>
      </c>
      <c r="B466" s="33"/>
      <c r="C466" s="33"/>
      <c r="D466" s="33"/>
      <c r="E466" s="51"/>
      <c r="F466" s="45"/>
      <c r="H466" s="66"/>
      <c r="K466" s="46"/>
    </row>
    <row r="467" spans="1:16" x14ac:dyDescent="0.25">
      <c r="A467" t="str">
        <f>IF(E467=0,"",1+MAX($A$2:A466))</f>
        <v/>
      </c>
      <c r="B467" s="33"/>
      <c r="C467" s="33"/>
      <c r="D467" s="33"/>
      <c r="E467" s="51"/>
      <c r="F467" s="45"/>
      <c r="H467" s="66"/>
      <c r="K467" s="46"/>
    </row>
    <row r="468" spans="1:16" x14ac:dyDescent="0.25">
      <c r="A468" t="str">
        <f>IF(E468=0,"",1+MAX($A$2:A467))</f>
        <v/>
      </c>
      <c r="B468" s="33"/>
      <c r="C468" s="33"/>
      <c r="D468" s="33"/>
      <c r="E468" s="51"/>
      <c r="F468" s="45"/>
      <c r="H468" s="66"/>
      <c r="K468" s="46"/>
    </row>
    <row r="469" spans="1:16" x14ac:dyDescent="0.25">
      <c r="A469" t="str">
        <f>IF(E469=0,"",1+MAX($A$2:A468))</f>
        <v/>
      </c>
      <c r="B469" s="33"/>
      <c r="C469" s="33"/>
      <c r="D469" s="33"/>
      <c r="E469" s="51"/>
      <c r="F469" s="45"/>
      <c r="H469" s="66"/>
      <c r="K469" s="46"/>
    </row>
    <row r="470" spans="1:16" x14ac:dyDescent="0.25">
      <c r="A470" t="str">
        <f>IF(E470=0,"",1+MAX($A$2:A469))</f>
        <v/>
      </c>
      <c r="B470" s="33"/>
      <c r="C470" s="33"/>
      <c r="D470" s="33"/>
      <c r="E470" s="51"/>
      <c r="F470" s="45"/>
      <c r="H470" s="66"/>
      <c r="K470" s="46"/>
    </row>
    <row r="471" spans="1:16" x14ac:dyDescent="0.25">
      <c r="A471" t="str">
        <f>IF(E471=0,"",1+MAX($A$2:A470))</f>
        <v/>
      </c>
      <c r="B471" s="33"/>
      <c r="C471" s="33"/>
      <c r="D471" s="33"/>
      <c r="E471" s="51"/>
      <c r="F471" s="45"/>
      <c r="H471" s="66"/>
      <c r="K471" s="46"/>
    </row>
    <row r="472" spans="1:16" x14ac:dyDescent="0.25">
      <c r="B472" s="25"/>
      <c r="C472" s="25"/>
      <c r="E472" s="54"/>
      <c r="N472" s="53"/>
      <c r="O472" s="53"/>
    </row>
    <row r="477" spans="1:16" x14ac:dyDescent="0.25">
      <c r="N477" s="72"/>
      <c r="O477" s="72"/>
      <c r="P477" s="72"/>
    </row>
  </sheetData>
  <sheetProtection sort="0" autoFilter="0"/>
  <protectedRanges>
    <protectedRange sqref="E1:E1048576" name="Range1"/>
  </protectedRanges>
  <phoneticPr fontId="1" type="noConversion"/>
  <conditionalFormatting sqref="B31:B217 K99:L208 N99:Q208 C104:D211 F109:F153 F204:F211 D259:D262 D264:D289 B2:D30 P2:Q85 K2:L95 N2:O95 F2:F107 I2:I211 H2:H267">
    <cfRule type="cellIs" dxfId="65" priority="33" operator="equal">
      <formula>"(blank)"</formula>
    </cfRule>
  </conditionalFormatting>
  <conditionalFormatting sqref="B472:C472">
    <cfRule type="cellIs" dxfId="64" priority="23" operator="equal">
      <formula>"(blank)"</formula>
    </cfRule>
  </conditionalFormatting>
  <conditionalFormatting sqref="D63:D103 C264:C471 H270:H471 K270:K471">
    <cfRule type="cellIs" dxfId="63" priority="109" operator="equal">
      <formula>"(blank)"</formula>
    </cfRule>
  </conditionalFormatting>
  <conditionalFormatting sqref="C105">
    <cfRule type="cellIs" dxfId="62" priority="147" operator="equal">
      <formula>"TBD"</formula>
    </cfRule>
  </conditionalFormatting>
  <conditionalFormatting sqref="C31:D62 C63:C103 K209:K217 N209:O217 F218:G220 K218:L221 P218:Q222 B218:C226 D218:D257 I218:I257 N221:O221 F222:F239 N223:Q247 K223:K267 L223:L289 G224:G226 C227:C262 B227:B289 F241:F257">
    <cfRule type="cellIs" dxfId="61" priority="148" operator="equal">
      <formula>"(blank)"</formula>
    </cfRule>
  </conditionalFormatting>
  <conditionalFormatting sqref="F112:F113">
    <cfRule type="duplicateValues" dxfId="60" priority="145"/>
  </conditionalFormatting>
  <conditionalFormatting sqref="F209:F211">
    <cfRule type="duplicateValues" dxfId="59" priority="78"/>
  </conditionalFormatting>
  <conditionalFormatting sqref="F218">
    <cfRule type="duplicateValues" dxfId="58" priority="179"/>
    <cfRule type="duplicateValues" dxfId="57" priority="253"/>
    <cfRule type="duplicateValues" dxfId="56" priority="254"/>
  </conditionalFormatting>
  <conditionalFormatting sqref="F219:F220">
    <cfRule type="duplicateValues" dxfId="55" priority="36"/>
  </conditionalFormatting>
  <conditionalFormatting sqref="F259:F262 F264:F289">
    <cfRule type="cellIs" dxfId="54" priority="131" operator="equal">
      <formula>"(blank)"</formula>
    </cfRule>
  </conditionalFormatting>
  <conditionalFormatting sqref="F264">
    <cfRule type="duplicateValues" dxfId="53" priority="139"/>
    <cfRule type="duplicateValues" dxfId="52" priority="140"/>
  </conditionalFormatting>
  <conditionalFormatting sqref="F264:F269 F257 F259:F262">
    <cfRule type="duplicateValues" dxfId="51" priority="141"/>
    <cfRule type="duplicateValues" dxfId="50" priority="142"/>
  </conditionalFormatting>
  <conditionalFormatting sqref="F264:F269">
    <cfRule type="duplicateValues" dxfId="49" priority="137"/>
    <cfRule type="duplicateValues" dxfId="48" priority="138"/>
  </conditionalFormatting>
  <conditionalFormatting sqref="F270">
    <cfRule type="duplicateValues" dxfId="47" priority="136"/>
  </conditionalFormatting>
  <conditionalFormatting sqref="F271">
    <cfRule type="duplicateValues" dxfId="46" priority="135"/>
  </conditionalFormatting>
  <conditionalFormatting sqref="F272">
    <cfRule type="duplicateValues" dxfId="45" priority="134"/>
  </conditionalFormatting>
  <conditionalFormatting sqref="F273:F289">
    <cfRule type="duplicateValues" dxfId="44" priority="263"/>
  </conditionalFormatting>
  <conditionalFormatting sqref="G96:G98">
    <cfRule type="cellIs" dxfId="43" priority="108" operator="equal">
      <formula>"(blank)"</formula>
    </cfRule>
  </conditionalFormatting>
  <conditionalFormatting sqref="G199:G200 I259:I262 I264:I289">
    <cfRule type="cellIs" dxfId="42" priority="71" operator="equal">
      <formula>"(blank)"</formula>
    </cfRule>
  </conditionalFormatting>
  <conditionalFormatting sqref="G209:G211">
    <cfRule type="cellIs" dxfId="41" priority="67" operator="equal">
      <formula>"(blank)"</formula>
    </cfRule>
  </conditionalFormatting>
  <conditionalFormatting sqref="G240">
    <cfRule type="cellIs" dxfId="40" priority="8" operator="equal">
      <formula>"(blank)"</formula>
    </cfRule>
  </conditionalFormatting>
  <conditionalFormatting sqref="K96:K98">
    <cfRule type="cellIs" dxfId="39" priority="100" operator="equal">
      <formula>"(blank)"</formula>
    </cfRule>
  </conditionalFormatting>
  <conditionalFormatting sqref="L96:L98">
    <cfRule type="cellIs" dxfId="38" priority="99" operator="equal">
      <formula>"(blank)"</formula>
    </cfRule>
  </conditionalFormatting>
  <conditionalFormatting sqref="L209:L211">
    <cfRule type="cellIs" dxfId="37" priority="42" operator="equal">
      <formula>"(blank)"</formula>
    </cfRule>
  </conditionalFormatting>
  <conditionalFormatting sqref="N96:N98">
    <cfRule type="cellIs" dxfId="36" priority="107" operator="equal">
      <formula>"(blank)"</formula>
    </cfRule>
  </conditionalFormatting>
  <conditionalFormatting sqref="N219:N220">
    <cfRule type="cellIs" dxfId="35" priority="32" operator="equal">
      <formula>"(blank)"</formula>
    </cfRule>
  </conditionalFormatting>
  <conditionalFormatting sqref="N248">
    <cfRule type="cellIs" dxfId="34" priority="11" operator="equal">
      <formula>"(blank)"</formula>
    </cfRule>
  </conditionalFormatting>
  <conditionalFormatting sqref="N477:P477">
    <cfRule type="cellIs" dxfId="33" priority="7" operator="equal">
      <formula>"(blank)"</formula>
    </cfRule>
  </conditionalFormatting>
  <conditionalFormatting sqref="O96:O98">
    <cfRule type="cellIs" dxfId="32" priority="106" operator="equal">
      <formula>"(blank)"</formula>
    </cfRule>
  </conditionalFormatting>
  <conditionalFormatting sqref="O219:O220">
    <cfRule type="cellIs" dxfId="31" priority="31" operator="equal">
      <formula>"(blank)"</formula>
    </cfRule>
  </conditionalFormatting>
  <conditionalFormatting sqref="O284">
    <cfRule type="cellIs" dxfId="30" priority="9" operator="equal">
      <formula>"(blank)"</formula>
    </cfRule>
  </conditionalFormatting>
  <conditionalFormatting sqref="O248:Q248 N249:Q257 N258:O258 N259:Q262 N263:O263 N264:Q283 N284 P284:Q284 N285:Q289">
    <cfRule type="cellIs" dxfId="29" priority="112" operator="equal">
      <formula>"(blank)"</formula>
    </cfRule>
  </conditionalFormatting>
  <conditionalFormatting sqref="P86">
    <cfRule type="cellIs" dxfId="28" priority="127" operator="equal">
      <formula>"(blank)"</formula>
    </cfRule>
  </conditionalFormatting>
  <conditionalFormatting sqref="P96:P98">
    <cfRule type="cellIs" dxfId="27" priority="103" operator="equal">
      <formula>"(blank)"</formula>
    </cfRule>
  </conditionalFormatting>
  <conditionalFormatting sqref="P209:P211">
    <cfRule type="cellIs" dxfId="26" priority="58" operator="equal">
      <formula>"(blank)"</formula>
    </cfRule>
  </conditionalFormatting>
  <conditionalFormatting sqref="P218">
    <cfRule type="duplicateValues" dxfId="25" priority="192"/>
    <cfRule type="duplicateValues" dxfId="24" priority="255"/>
    <cfRule type="duplicateValues" dxfId="23" priority="256"/>
  </conditionalFormatting>
  <conditionalFormatting sqref="P219:P220">
    <cfRule type="duplicateValues" dxfId="22" priority="26"/>
  </conditionalFormatting>
  <conditionalFormatting sqref="P264">
    <cfRule type="duplicateValues" dxfId="21" priority="121"/>
  </conditionalFormatting>
  <conditionalFormatting sqref="P265:P266">
    <cfRule type="duplicateValues" dxfId="20" priority="120"/>
  </conditionalFormatting>
  <conditionalFormatting sqref="P267">
    <cfRule type="duplicateValues" dxfId="19" priority="119"/>
  </conditionalFormatting>
  <conditionalFormatting sqref="P268">
    <cfRule type="duplicateValues" dxfId="18" priority="118"/>
  </conditionalFormatting>
  <conditionalFormatting sqref="P269">
    <cfRule type="duplicateValues" dxfId="17" priority="117"/>
  </conditionalFormatting>
  <conditionalFormatting sqref="P270">
    <cfRule type="duplicateValues" dxfId="16" priority="116"/>
  </conditionalFormatting>
  <conditionalFormatting sqref="P271">
    <cfRule type="duplicateValues" dxfId="15" priority="115"/>
  </conditionalFormatting>
  <conditionalFormatting sqref="P272">
    <cfRule type="duplicateValues" dxfId="14" priority="114"/>
  </conditionalFormatting>
  <conditionalFormatting sqref="P273:P289">
    <cfRule type="duplicateValues" dxfId="13" priority="264"/>
  </conditionalFormatting>
  <conditionalFormatting sqref="P87:Q95">
    <cfRule type="cellIs" dxfId="12" priority="128" operator="equal">
      <formula>"(blank)"</formula>
    </cfRule>
  </conditionalFormatting>
  <conditionalFormatting sqref="Q96:Q97">
    <cfRule type="cellIs" dxfId="11" priority="105" operator="equal">
      <formula>"(blank)"</formula>
    </cfRule>
  </conditionalFormatting>
  <conditionalFormatting sqref="Q209:Q211">
    <cfRule type="cellIs" dxfId="10" priority="64" operator="equal">
      <formula>"(blank)"</formula>
    </cfRule>
  </conditionalFormatting>
  <conditionalFormatting sqref="Q218">
    <cfRule type="duplicateValues" dxfId="9" priority="197"/>
    <cfRule type="duplicateValues" dxfId="8" priority="257"/>
    <cfRule type="duplicateValues" dxfId="7" priority="258"/>
  </conditionalFormatting>
  <conditionalFormatting sqref="Q219:Q220">
    <cfRule type="duplicateValues" dxfId="6" priority="28"/>
    <cfRule type="duplicateValues" dxfId="5" priority="29"/>
  </conditionalFormatting>
  <conditionalFormatting sqref="Q257 Q259:Q262 Q264:Q289">
    <cfRule type="cellIs" dxfId="4" priority="122" operator="equal">
      <formula>"(blank)"</formula>
    </cfRule>
  </conditionalFormatting>
  <conditionalFormatting sqref="Q270">
    <cfRule type="duplicateValues" dxfId="3" priority="126"/>
  </conditionalFormatting>
  <conditionalFormatting sqref="Q271">
    <cfRule type="duplicateValues" dxfId="2" priority="125"/>
  </conditionalFormatting>
  <conditionalFormatting sqref="Q272">
    <cfRule type="duplicateValues" dxfId="1" priority="124"/>
  </conditionalFormatting>
  <conditionalFormatting sqref="Q273:Q289">
    <cfRule type="duplicateValues" dxfId="0" priority="265"/>
  </conditionalFormatting>
  <dataValidations count="1">
    <dataValidation type="custom" allowBlank="1" showInputMessage="1" showErrorMessage="1" errorTitle="MOQ Error" error="Please ensure quantity entered is evenly divisible by the MOQ quantity for the item you are ordering. " sqref="E2:E471" xr:uid="{077BB484-B61B-4772-9A21-D09BDC20B855}">
      <formula1>MOD(E2,K2)=0</formula1>
    </dataValidation>
  </dataValidations>
  <pageMargins left="0.7" right="0.7" top="0.75" bottom="0.75" header="0.3" footer="0.3"/>
  <pageSetup orientation="portrait" r:id="rId1"/>
  <customProperties>
    <customPr name="_pios_id" r:id="rId2"/>
    <customPr name="EpmWorksheetKeyString_GUID" r:id="rId3"/>
  </customProperties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Application xmlns="http://www.sap.com/cof/excel/application">
  <Version>2</Version>
  <Revision>2.7.1001.93285</Revision>
</Application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0A5D0ABC899B46AD8BB18E49C9E331" ma:contentTypeVersion="15" ma:contentTypeDescription="Create a new document." ma:contentTypeScope="" ma:versionID="3ea4d0336f1db54fa2712842e41cc3c5">
  <xsd:schema xmlns:xsd="http://www.w3.org/2001/XMLSchema" xmlns:xs="http://www.w3.org/2001/XMLSchema" xmlns:p="http://schemas.microsoft.com/office/2006/metadata/properties" xmlns:ns2="3f72e316-c801-4212-95ff-a7d2b1b57342" xmlns:ns3="fed540bb-2d82-4ba9-81fa-d09298f97b22" xmlns:ns4="4aad07e2-9215-4b93-be74-09ac6b00de48" targetNamespace="http://schemas.microsoft.com/office/2006/metadata/properties" ma:root="true" ma:fieldsID="68b444887800bcb3bddd6a64a99f77f2" ns2:_="" ns3:_="" ns4:_="">
    <xsd:import namespace="3f72e316-c801-4212-95ff-a7d2b1b57342"/>
    <xsd:import namespace="fed540bb-2d82-4ba9-81fa-d09298f97b22"/>
    <xsd:import namespace="4aad07e2-9215-4b93-be74-09ac6b00de4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4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2e316-c801-4212-95ff-a7d2b1b573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d540bb-2d82-4ba9-81fa-d09298f97b2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e602cd-4247-45e3-a15b-02bedbe441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ad07e2-9215-4b93-be74-09ac6b00de4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5ed8faf-1fb3-49aa-b4ae-9050658fa3f0}" ma:internalName="TaxCatchAll" ma:showField="CatchAllData" ma:web="3f72e316-c801-4212-95ff-a7d2b1b573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ad07e2-9215-4b93-be74-09ac6b00de48"/>
    <lcf76f155ced4ddcb4097134ff3c332f xmlns="fed540bb-2d82-4ba9-81fa-d09298f97b2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47290F7-A492-48D6-A41A-D70152A22F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BB6D61-5D9C-40F0-84A9-4B1D089DA842}">
  <ds:schemaRefs>
    <ds:schemaRef ds:uri="http://www.sap.com/cof/excel/application"/>
  </ds:schemaRefs>
</ds:datastoreItem>
</file>

<file path=customXml/itemProps3.xml><?xml version="1.0" encoding="utf-8"?>
<ds:datastoreItem xmlns:ds="http://schemas.openxmlformats.org/officeDocument/2006/customXml" ds:itemID="{6B5DA4E9-C296-402A-A8F5-AABCD4B902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f72e316-c801-4212-95ff-a7d2b1b57342"/>
    <ds:schemaRef ds:uri="fed540bb-2d82-4ba9-81fa-d09298f97b22"/>
    <ds:schemaRef ds:uri="4aad07e2-9215-4b93-be74-09ac6b00de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8AEBC4A-55FB-4DF2-8FD3-A1EB0658FF8F}">
  <ds:schemaRefs>
    <ds:schemaRef ds:uri="4aad07e2-9215-4b93-be74-09ac6b00de48"/>
    <ds:schemaRef ds:uri="http://purl.org/dc/terms/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fed540bb-2d82-4ba9-81fa-d09298f97b22"/>
    <ds:schemaRef ds:uri="3f72e316-c801-4212-95ff-a7d2b1b5734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PURCHASE ORDER</vt:lpstr>
      <vt:lpstr>CATALOG</vt:lpstr>
      <vt:lpstr>Pricing_Bracket</vt:lpstr>
      <vt:lpstr>'PURCHASE ORDER'!Print_Titles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KDP AFH Order Form</dc:title>
  <dc:subject/>
  <dc:creator>Domenic Alimonti</dc:creator>
  <cp:keywords/>
  <dc:description/>
  <cp:lastModifiedBy>Lentz, David</cp:lastModifiedBy>
  <cp:revision/>
  <dcterms:created xsi:type="dcterms:W3CDTF">2021-06-11T15:33:17Z</dcterms:created>
  <dcterms:modified xsi:type="dcterms:W3CDTF">2025-11-08T05:26:56Z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0x010100C90A5D0ABC899B46AD8BB18E49C9E331</vt:lpwstr>
  </property>
  <property fmtid="{D5CDD505-2E9C-101B-9397-08002B2CF9AE}" pid="3" name="CustomUiType">
    <vt:lpwstr>2</vt:lpwstr>
  </property>
  <property fmtid="{D5CDD505-2E9C-101B-9397-08002B2CF9AE}" pid="4" name="MediaServiceImageTags">
    <vt:lpwstr/>
  </property>
</Properties>
</file>